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<sst xmlns="http://schemas.openxmlformats.org/spreadsheetml/2006/main" count="13" uniqueCount="13">
  <si>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Chute diameter, in</t>
  </si>
  <si>
    <t>Dart weight,   lb</t>
  </si>
  <si>
    <t>Chute area, ft^2</t>
  </si>
  <si>
    <t>Terminal descent rate, ft/sec</t>
  </si>
  <si>
    <t>Descent time, minutes</t>
  </si>
  <si>
    <t>Lateral drift, V=10 fps, ft</t>
  </si>
  <si>
    <t>Lateral drift, V=20 fps, ft</t>
  </si>
  <si>
    <t>Lateral drift, V=30 fps, ft</t>
  </si>
  <si>
    <t>VD, fps</t>
  </si>
  <si>
    <t>W,lb</t>
  </si>
  <si>
    <t>S, ft^2</t>
  </si>
  <si>
    <t>q</t>
  </si>
  <si>
    <t>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</si>
</sst>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27"/>
  <sheetViews>
    <sheetView tabSelected="1" workbookViewId="0" topLeftCell="A1">
      <selection activeCell="D9" sqref="D9"/>
    </sheetView>
  </sheetViews>
  <sheetFormatPr defaultColWidth="9.140625" defaultRowHeight="12.75"/>
  <cols>
    <col min="3" max="3" width="10.57421875" style="0" customWidth="1"/>
    <col min="4" max="4" width="13.8515625" style="0" customWidth="1"/>
    <col min="6" max="6" width="12.140625" style="0" customWidth="1"/>
  </cols>
  <sheetData>
    <row r="3" spans="3:10" ht="37.5" customHeight="1">
      <c r="C3" s="1" t="s">
        <v>1</v>
      </c>
      <c r="D3" s="1" t="s">
        <v>0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3:10" ht="12.75">
      <c r="C4">
        <v>15</v>
      </c>
      <c r="D4">
        <v>48</v>
      </c>
      <c r="E4">
        <f>PI()*(D4/24)^2</f>
        <v>12.566370614359172</v>
      </c>
      <c r="F4">
        <f>SQRT(2*C4/(E4*0.85*0.0022))</f>
        <v>35.73015433138534</v>
      </c>
      <c r="G4">
        <f>25000/(60*F4)</f>
        <v>11.661485220640847</v>
      </c>
      <c r="H4">
        <f>60*G4*10</f>
        <v>6996.891132384508</v>
      </c>
      <c r="I4">
        <f>60*G4*20</f>
        <v>13993.782264769015</v>
      </c>
      <c r="J4">
        <f>60*G4*30</f>
        <v>20990.67339715352</v>
      </c>
    </row>
    <row r="5" spans="3:10" ht="12.75">
      <c r="C5">
        <v>20</v>
      </c>
      <c r="D5">
        <v>48</v>
      </c>
      <c r="E5">
        <f>PI()*(D5/24)^2</f>
        <v>12.566370614359172</v>
      </c>
      <c r="F5">
        <f>SQRT(2*C5/(E5*0.85*0.0022))</f>
        <v>41.257628442824405</v>
      </c>
      <c r="G5">
        <f>25000/(60*F5)</f>
        <v>10.09914244693175</v>
      </c>
      <c r="H5">
        <f>60*G5*10</f>
        <v>6059.4854681590505</v>
      </c>
      <c r="I5">
        <f>60*G5*20</f>
        <v>12118.970936318101</v>
      </c>
      <c r="J5">
        <f>60*G5*30</f>
        <v>18178.45640447715</v>
      </c>
    </row>
    <row r="6" spans="3:10" ht="12.75">
      <c r="C6">
        <v>25</v>
      </c>
      <c r="D6">
        <v>48</v>
      </c>
      <c r="E6">
        <f>PI()*(D6/24)^2</f>
        <v>12.566370614359172</v>
      </c>
      <c r="F6">
        <f>SQRT(2*C6/(E6*0.85*0.0022))</f>
        <v>46.12743089429208</v>
      </c>
      <c r="G6">
        <f>25000/(60*F6)</f>
        <v>9.032947610317182</v>
      </c>
      <c r="H6">
        <f>60*G6*10</f>
        <v>5419.768566190309</v>
      </c>
      <c r="I6">
        <f>60*G6*20</f>
        <v>10839.537132380618</v>
      </c>
      <c r="J6">
        <f>60*G6*30</f>
        <v>16259.305698570926</v>
      </c>
    </row>
    <row r="7" spans="3:10" ht="12.75">
      <c r="C7">
        <v>30</v>
      </c>
      <c r="D7">
        <v>48</v>
      </c>
      <c r="E7">
        <f>PI()*(D7/24)^2</f>
        <v>12.566370614359172</v>
      </c>
      <c r="F7">
        <f>SQRT(2*C7/(E7*0.85*0.0022))</f>
        <v>50.530068841128944</v>
      </c>
      <c r="G7">
        <f>25000/(60*F7)</f>
        <v>8.245915278221842</v>
      </c>
      <c r="H7">
        <f>60*G7*10</f>
        <v>4947.549166933105</v>
      </c>
      <c r="I7">
        <f>60*G7*20</f>
        <v>9895.09833386621</v>
      </c>
      <c r="J7">
        <f>60*G7*30</f>
        <v>14842.647500799316</v>
      </c>
    </row>
    <row r="23" spans="2:6" ht="12.75">
      <c r="B23" t="s">
        <v>9</v>
      </c>
      <c r="C23" t="s">
        <v>8</v>
      </c>
      <c r="D23" t="s">
        <v>10</v>
      </c>
      <c r="E23" t="s">
        <v>11</v>
      </c>
      <c r="F23" t="s">
        <v>12</v>
      </c>
    </row>
    <row r="24" spans="2:6" ht="12.75">
      <c r="B24">
        <v>1.7</v>
      </c>
      <c r="C24">
        <v>15.95</v>
      </c>
      <c r="D24">
        <f>PI()*9/4</f>
        <v>7.0685834705770345</v>
      </c>
      <c r="E24">
        <f>0.5*0.0022*C24^2</f>
        <v>0.27984275</v>
      </c>
      <c r="F24">
        <f>B24/(D24*E24)</f>
        <v>0.8594140920013816</v>
      </c>
    </row>
    <row r="25" spans="2:6" ht="12.75">
      <c r="B25">
        <v>2.1</v>
      </c>
      <c r="C25">
        <v>17.9</v>
      </c>
      <c r="D25">
        <f>PI()*9/4</f>
        <v>7.0685834705770345</v>
      </c>
      <c r="E25">
        <f>0.5*0.0022*C25^2</f>
        <v>0.35245099999999996</v>
      </c>
      <c r="F25">
        <f>B25/(D25*E25)</f>
        <v>0.8429234903713462</v>
      </c>
    </row>
    <row r="26" spans="2:6" ht="12.75">
      <c r="B26">
        <v>2.8</v>
      </c>
      <c r="C26">
        <v>20.59</v>
      </c>
      <c r="D26">
        <f>PI()*9/4</f>
        <v>7.0685834705770345</v>
      </c>
      <c r="E26">
        <f>0.5*0.0022*C26^2</f>
        <v>0.46634291000000005</v>
      </c>
      <c r="F26">
        <f>B26/(D26*E26)</f>
        <v>0.8494156574036081</v>
      </c>
    </row>
    <row r="27" spans="2:6" ht="12.75">
      <c r="B27">
        <v>4</v>
      </c>
      <c r="C27">
        <v>25.69</v>
      </c>
      <c r="D27">
        <f>PI()*9/4</f>
        <v>7.0685834705770345</v>
      </c>
      <c r="E27">
        <f>0.5*0.0022*C27^2</f>
        <v>0.7259737100000001</v>
      </c>
      <c r="F27">
        <f>B27/(D27*E27)</f>
        <v>0.7794831056685464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2011-09-17T20:53:20Z</dcterms:created>
  <dcterms:modified xsi:type="dcterms:W3CDTF">2013-01-19T00:09:59Z</dcterms:modified>
  <cp:category/>
  <cp:version/>
  <cp:contentType/>
  <cp:contentStatus/>
</cp:coreProperties>
</file>