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<sst xmlns="http://schemas.openxmlformats.org/spreadsheetml/2006/main" count="19" uniqueCount="18">
  <si>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1/qr</t>
  </si>
  <si>
    <t>qr=q/qd</t>
  </si>
  <si>
    <t>Tube Radius, in</t>
  </si>
  <si>
    <t>Tube Wall Thickness, in</t>
  </si>
  <si>
    <t>Beam Length, in</t>
  </si>
  <si>
    <t>pi</t>
  </si>
  <si>
    <t>Cnalfa, 1/rad</t>
  </si>
  <si>
    <t>I, in^4</t>
  </si>
  <si>
    <t>S, in^2</t>
  </si>
  <si>
    <t>Tube Young's Modulus, Lb/in^2</t>
  </si>
  <si>
    <t>g, Ft/sec^2</t>
  </si>
  <si>
    <t>Area, in^2</t>
  </si>
  <si>
    <t>Tube wt, lb</t>
  </si>
  <si>
    <t>Tube weight density, Lb/in^3</t>
  </si>
  <si>
    <t>Vol, in^3</t>
  </si>
  <si>
    <t>Load Amplification</t>
  </si>
  <si>
    <t>q/qd</t>
  </si>
  <si>
    <t>qd, Lb/Ft^2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</si>
</sst>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Load Amplification due to Static Aeroelasticity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Load Amplification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Sheet1!$H$4:$H$14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0.95</c:v>
                </c:pt>
              </c:numCache>
            </c:numRef>
          </c:xVal>
          <c:yVal>
            <c:numRef>
              <c:f>Sheet1!$I$4:$I$14</c:f>
              <c:numCache>
                <c:ptCount val="11"/>
                <c:pt idx="0">
                  <c:v>1</c:v>
                </c:pt>
                <c:pt idx="1">
                  <c:v>1.1111111111111112</c:v>
                </c:pt>
                <c:pt idx="2">
                  <c:v>1.25</c:v>
                </c:pt>
                <c:pt idx="3">
                  <c:v>1.4285714285714286</c:v>
                </c:pt>
                <c:pt idx="4">
                  <c:v>1.6666666666666667</c:v>
                </c:pt>
                <c:pt idx="5">
                  <c:v>2</c:v>
                </c:pt>
                <c:pt idx="6">
                  <c:v>2.5</c:v>
                </c:pt>
                <c:pt idx="7">
                  <c:v>3.333333333333333</c:v>
                </c:pt>
                <c:pt idx="8">
                  <c:v>5</c:v>
                </c:pt>
                <c:pt idx="9">
                  <c:v>9.999999999999996</c:v>
                </c:pt>
                <c:pt idx="10">
                  <c:v>20.00000000000002</c:v>
                </c:pt>
              </c:numCache>
            </c:numRef>
          </c:yVal>
          <c:smooth val="1"/>
        </c:ser>
        <c:axId val="59456657"/>
        <c:axId val="65347866"/>
      </c:scatterChart>
      <c:val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Dynamic Pressure/Divergence Dynamic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crossBetween val="midCat"/>
        <c:dispUnits/>
      </c:valAx>
      <c:valAx>
        <c:axId val="6534786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Amplification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Cajun Divergence Dynamic Pressure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275"/>
          <c:w val="0.73875"/>
          <c:h val="0.767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Sheet1!$K$17</c:f>
              <c:strCache>
                <c:ptCount val="1"/>
                <c:pt idx="0">
                  <c:v>qd, Lb/Ft^2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Sheet1!$J$18:$J$26</c:f>
              <c:numCache>
                <c:ptCount val="9"/>
                <c:pt idx="0">
                  <c:v>140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190</c:v>
                </c:pt>
                <c:pt idx="6">
                  <c:v>200</c:v>
                </c:pt>
                <c:pt idx="7">
                  <c:v>210</c:v>
                </c:pt>
                <c:pt idx="8">
                  <c:v>220</c:v>
                </c:pt>
              </c:numCache>
            </c:numRef>
          </c:xVal>
          <c:yVal>
            <c:numRef>
              <c:f>Sheet1!$K$18:$K$26</c:f>
              <c:numCache>
                <c:ptCount val="9"/>
                <c:pt idx="0">
                  <c:v>21696.428571428565</c:v>
                </c:pt>
                <c:pt idx="1">
                  <c:v>18899.999999999996</c:v>
                </c:pt>
                <c:pt idx="2">
                  <c:v>16611.328124999996</c:v>
                </c:pt>
                <c:pt idx="3">
                  <c:v>14714.532871972317</c:v>
                </c:pt>
                <c:pt idx="4">
                  <c:v>13124.999999999998</c:v>
                </c:pt>
                <c:pt idx="5">
                  <c:v>11779.778393351799</c:v>
                </c:pt>
                <c:pt idx="6">
                  <c:v>10631.249999999998</c:v>
                </c:pt>
                <c:pt idx="7">
                  <c:v>9642.857142857143</c:v>
                </c:pt>
                <c:pt idx="8">
                  <c:v>8786.157024793387</c:v>
                </c:pt>
              </c:numCache>
            </c:numRef>
          </c:yVal>
          <c:smooth val="1"/>
        </c:ser>
        <c:axId val="51259883"/>
        <c:axId val="58685764"/>
      </c:scatterChart>
      <c:valAx>
        <c:axId val="51259883"/>
        <c:scaling>
          <c:orientation val="minMax"/>
          <c:max val="22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Cylindrical Section Length,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crossBetween val="midCat"/>
        <c:dispUnits/>
        <c:majorUnit val="20"/>
      </c:val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Dynamic Pressure, psf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0</xdr:row>
      <xdr:rowOff>19050</xdr:rowOff>
    </xdr:from>
    <xdr:to>
      <xdr:col>24</xdr:col>
      <xdr:colOff>238125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9458325" y="19050"/>
        <a:ext cx="5476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228600</xdr:colOff>
      <xdr:row>21</xdr:row>
      <xdr:rowOff>19050</xdr:rowOff>
    </xdr:from>
    <xdr:to>
      <xdr:col>24</xdr:col>
      <xdr:colOff>219075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9439275" y="3905250"/>
        <a:ext cx="54768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6"/>
  <sheetViews>
    <sheetView tabSelected="1" workbookViewId="0" topLeftCell="I3">
      <selection activeCell="P31" sqref="P31"/>
    </sheetView>
  </sheetViews>
  <sheetFormatPr defaultColWidth="9.140625" defaultRowHeight="12.75"/>
  <cols>
    <col min="4" max="4" width="10.140625" style="0" customWidth="1"/>
  </cols>
  <sheetData>
    <row r="3" spans="6:9" ht="12.75">
      <c r="F3" t="s">
        <v>1</v>
      </c>
      <c r="G3" t="s">
        <v>0</v>
      </c>
      <c r="H3" t="s">
        <v>16</v>
      </c>
      <c r="I3" t="s">
        <v>15</v>
      </c>
    </row>
    <row r="4" spans="6:9" ht="12.75">
      <c r="F4">
        <v>0</v>
      </c>
      <c r="H4">
        <v>0</v>
      </c>
      <c r="I4">
        <f>1</f>
        <v>1</v>
      </c>
    </row>
    <row r="5" spans="6:9" ht="12.75">
      <c r="F5">
        <v>0.1</v>
      </c>
      <c r="G5">
        <f>1/F5</f>
        <v>10</v>
      </c>
      <c r="H5">
        <v>0.1</v>
      </c>
      <c r="I5">
        <f>G5/(G5-1)</f>
        <v>1.1111111111111112</v>
      </c>
    </row>
    <row r="6" spans="6:9" ht="12.75">
      <c r="F6">
        <v>0.2</v>
      </c>
      <c r="G6">
        <f aca="true" t="shared" si="0" ref="G6:G14">1/F6</f>
        <v>5</v>
      </c>
      <c r="H6">
        <v>0.2</v>
      </c>
      <c r="I6">
        <f aca="true" t="shared" si="1" ref="I6:I14">G6/(G6-1)</f>
        <v>1.25</v>
      </c>
    </row>
    <row r="7" spans="6:9" ht="12.75">
      <c r="F7">
        <v>0.3</v>
      </c>
      <c r="G7">
        <f t="shared" si="0"/>
        <v>3.3333333333333335</v>
      </c>
      <c r="H7">
        <v>0.3</v>
      </c>
      <c r="I7">
        <f t="shared" si="1"/>
        <v>1.4285714285714286</v>
      </c>
    </row>
    <row r="8" spans="6:9" ht="12.75">
      <c r="F8">
        <v>0.4</v>
      </c>
      <c r="G8">
        <f t="shared" si="0"/>
        <v>2.5</v>
      </c>
      <c r="H8">
        <v>0.4</v>
      </c>
      <c r="I8">
        <f t="shared" si="1"/>
        <v>1.6666666666666667</v>
      </c>
    </row>
    <row r="9" spans="6:9" ht="12.75">
      <c r="F9">
        <v>0.5</v>
      </c>
      <c r="G9">
        <f t="shared" si="0"/>
        <v>2</v>
      </c>
      <c r="H9">
        <v>0.5</v>
      </c>
      <c r="I9">
        <f t="shared" si="1"/>
        <v>2</v>
      </c>
    </row>
    <row r="10" spans="6:9" ht="12.75">
      <c r="F10">
        <v>0.6</v>
      </c>
      <c r="G10">
        <f t="shared" si="0"/>
        <v>1.6666666666666667</v>
      </c>
      <c r="H10">
        <v>0.6</v>
      </c>
      <c r="I10">
        <f t="shared" si="1"/>
        <v>2.5</v>
      </c>
    </row>
    <row r="11" spans="6:9" ht="12.75">
      <c r="F11">
        <v>0.7</v>
      </c>
      <c r="G11">
        <f t="shared" si="0"/>
        <v>1.4285714285714286</v>
      </c>
      <c r="H11">
        <v>0.7</v>
      </c>
      <c r="I11">
        <f t="shared" si="1"/>
        <v>3.333333333333333</v>
      </c>
    </row>
    <row r="12" spans="6:9" ht="12.75">
      <c r="F12">
        <v>0.8</v>
      </c>
      <c r="G12">
        <f t="shared" si="0"/>
        <v>1.25</v>
      </c>
      <c r="H12">
        <v>0.8</v>
      </c>
      <c r="I12">
        <f t="shared" si="1"/>
        <v>5</v>
      </c>
    </row>
    <row r="13" spans="6:9" ht="12.75">
      <c r="F13">
        <v>0.9</v>
      </c>
      <c r="G13">
        <f t="shared" si="0"/>
        <v>1.1111111111111112</v>
      </c>
      <c r="H13">
        <v>0.9</v>
      </c>
      <c r="I13">
        <f t="shared" si="1"/>
        <v>9.999999999999996</v>
      </c>
    </row>
    <row r="14" spans="6:9" ht="12.75">
      <c r="F14">
        <v>0.95</v>
      </c>
      <c r="G14">
        <f t="shared" si="0"/>
        <v>1.0526315789473684</v>
      </c>
      <c r="H14">
        <v>0.95</v>
      </c>
      <c r="I14">
        <f t="shared" si="1"/>
        <v>20.00000000000002</v>
      </c>
    </row>
    <row r="17" spans="1:15" ht="51">
      <c r="A17" t="s">
        <v>10</v>
      </c>
      <c r="B17" t="s">
        <v>5</v>
      </c>
      <c r="C17" s="1" t="s">
        <v>9</v>
      </c>
      <c r="D17" s="1" t="s">
        <v>2</v>
      </c>
      <c r="E17" s="1" t="s">
        <v>3</v>
      </c>
      <c r="F17" s="1" t="s">
        <v>14</v>
      </c>
      <c r="G17" s="1" t="s">
        <v>6</v>
      </c>
      <c r="H17" s="1" t="s">
        <v>7</v>
      </c>
      <c r="I17" s="1" t="s">
        <v>8</v>
      </c>
      <c r="J17" s="1" t="s">
        <v>4</v>
      </c>
      <c r="K17" s="1" t="s">
        <v>17</v>
      </c>
      <c r="L17" s="1" t="s">
        <v>13</v>
      </c>
      <c r="M17" s="1" t="s">
        <v>11</v>
      </c>
      <c r="N17" s="1" t="s">
        <v>12</v>
      </c>
      <c r="O17" s="1" t="s">
        <v>14</v>
      </c>
    </row>
    <row r="18" spans="1:15" ht="12.75">
      <c r="A18">
        <v>32.174</v>
      </c>
      <c r="B18">
        <v>3.14159265</v>
      </c>
      <c r="C18" s="1">
        <f>10.5*10^6</f>
        <v>10500000</v>
      </c>
      <c r="D18" s="1">
        <v>3.375</v>
      </c>
      <c r="E18" s="1">
        <v>0.125</v>
      </c>
      <c r="F18" s="1"/>
      <c r="G18" s="1">
        <v>3</v>
      </c>
      <c r="H18">
        <f aca="true" t="shared" si="2" ref="H18:H26">$B$18*$E$18*D18^3</f>
        <v>15.096671906726074</v>
      </c>
      <c r="I18">
        <f aca="true" t="shared" si="3" ref="I18:I26">$B$18*D18^2</f>
        <v>35.784703778906255</v>
      </c>
      <c r="J18" s="1">
        <v>140</v>
      </c>
      <c r="K18">
        <f>288*$C$18*H18/(I18*G18*(J18^2))</f>
        <v>21696.428571428565</v>
      </c>
      <c r="L18">
        <v>0.101</v>
      </c>
      <c r="M18">
        <f>2*$B$18*D18*J18</f>
        <v>2968.80505425</v>
      </c>
      <c r="N18">
        <f>L18*M18</f>
        <v>299.84931047925</v>
      </c>
      <c r="O18">
        <f aca="true" t="shared" si="4" ref="O18:O23">I18*J18</f>
        <v>5009.858529046875</v>
      </c>
    </row>
    <row r="19" spans="3:15" ht="12.75">
      <c r="C19" s="1"/>
      <c r="D19" s="1">
        <v>3.375</v>
      </c>
      <c r="E19" s="1">
        <v>0.125</v>
      </c>
      <c r="F19" s="1"/>
      <c r="G19" s="1">
        <v>3</v>
      </c>
      <c r="H19">
        <f t="shared" si="2"/>
        <v>15.096671906726074</v>
      </c>
      <c r="I19">
        <f t="shared" si="3"/>
        <v>35.784703778906255</v>
      </c>
      <c r="J19">
        <v>150</v>
      </c>
      <c r="K19">
        <f aca="true" t="shared" si="5" ref="K19:K26">288*$C$18*H19/(I19*G19*(J19^2))</f>
        <v>18899.999999999996</v>
      </c>
      <c r="L19">
        <v>0.101</v>
      </c>
      <c r="M19">
        <f aca="true" t="shared" si="6" ref="M19:M24">2*$B$18*D19*F19</f>
        <v>0</v>
      </c>
      <c r="N19">
        <f>L19*M19</f>
        <v>0</v>
      </c>
      <c r="O19">
        <f t="shared" si="4"/>
        <v>5367.705566835938</v>
      </c>
    </row>
    <row r="20" spans="4:15" ht="12.75">
      <c r="D20" s="1">
        <v>3.375</v>
      </c>
      <c r="E20" s="1">
        <v>0.125</v>
      </c>
      <c r="F20" s="1"/>
      <c r="G20" s="1">
        <v>3</v>
      </c>
      <c r="H20">
        <f t="shared" si="2"/>
        <v>15.096671906726074</v>
      </c>
      <c r="I20">
        <f t="shared" si="3"/>
        <v>35.784703778906255</v>
      </c>
      <c r="J20">
        <v>160</v>
      </c>
      <c r="K20">
        <f t="shared" si="5"/>
        <v>16611.328124999996</v>
      </c>
      <c r="L20">
        <v>0.101</v>
      </c>
      <c r="M20">
        <f t="shared" si="6"/>
        <v>0</v>
      </c>
      <c r="N20">
        <f>L20*M20</f>
        <v>0</v>
      </c>
      <c r="O20">
        <f t="shared" si="4"/>
        <v>5725.552604625001</v>
      </c>
    </row>
    <row r="21" spans="4:15" ht="12.75">
      <c r="D21" s="1">
        <v>3.375</v>
      </c>
      <c r="E21" s="1">
        <v>0.125</v>
      </c>
      <c r="F21" s="1"/>
      <c r="G21" s="1">
        <v>3</v>
      </c>
      <c r="H21">
        <f t="shared" si="2"/>
        <v>15.096671906726074</v>
      </c>
      <c r="I21">
        <f t="shared" si="3"/>
        <v>35.784703778906255</v>
      </c>
      <c r="J21">
        <v>170</v>
      </c>
      <c r="K21">
        <f t="shared" si="5"/>
        <v>14714.532871972317</v>
      </c>
      <c r="L21">
        <v>0.101</v>
      </c>
      <c r="M21">
        <f t="shared" si="6"/>
        <v>0</v>
      </c>
      <c r="N21">
        <f>L21*M21</f>
        <v>0</v>
      </c>
      <c r="O21">
        <f t="shared" si="4"/>
        <v>6083.399642414063</v>
      </c>
    </row>
    <row r="22" spans="4:15" ht="12.75">
      <c r="D22" s="1">
        <v>3.375</v>
      </c>
      <c r="E22" s="1">
        <v>0.125</v>
      </c>
      <c r="G22" s="1">
        <v>3</v>
      </c>
      <c r="H22">
        <f t="shared" si="2"/>
        <v>15.096671906726074</v>
      </c>
      <c r="I22">
        <f t="shared" si="3"/>
        <v>35.784703778906255</v>
      </c>
      <c r="J22">
        <v>180</v>
      </c>
      <c r="K22">
        <f t="shared" si="5"/>
        <v>13124.999999999998</v>
      </c>
      <c r="L22">
        <v>0.101</v>
      </c>
      <c r="M22">
        <f t="shared" si="6"/>
        <v>0</v>
      </c>
      <c r="O22">
        <f t="shared" si="4"/>
        <v>6441.246680203126</v>
      </c>
    </row>
    <row r="23" spans="4:15" ht="12.75">
      <c r="D23" s="1">
        <v>3.375</v>
      </c>
      <c r="E23" s="1">
        <v>0.125</v>
      </c>
      <c r="G23" s="1">
        <v>3</v>
      </c>
      <c r="H23">
        <f t="shared" si="2"/>
        <v>15.096671906726074</v>
      </c>
      <c r="I23">
        <f t="shared" si="3"/>
        <v>35.784703778906255</v>
      </c>
      <c r="J23">
        <v>190</v>
      </c>
      <c r="K23">
        <f t="shared" si="5"/>
        <v>11779.778393351799</v>
      </c>
      <c r="L23">
        <v>0.101</v>
      </c>
      <c r="M23">
        <f t="shared" si="6"/>
        <v>0</v>
      </c>
      <c r="O23">
        <f t="shared" si="4"/>
        <v>6799.093717992188</v>
      </c>
    </row>
    <row r="24" spans="4:13" ht="12.75">
      <c r="D24" s="1">
        <v>3.375</v>
      </c>
      <c r="E24" s="1">
        <v>0.125</v>
      </c>
      <c r="G24" s="1">
        <v>3</v>
      </c>
      <c r="H24">
        <f t="shared" si="2"/>
        <v>15.096671906726074</v>
      </c>
      <c r="I24">
        <f t="shared" si="3"/>
        <v>35.784703778906255</v>
      </c>
      <c r="J24">
        <v>200</v>
      </c>
      <c r="K24">
        <f t="shared" si="5"/>
        <v>10631.249999999998</v>
      </c>
      <c r="L24">
        <v>0.101</v>
      </c>
      <c r="M24">
        <f t="shared" si="6"/>
        <v>0</v>
      </c>
    </row>
    <row r="25" spans="4:11" ht="12.75">
      <c r="D25" s="1">
        <v>3.375</v>
      </c>
      <c r="E25" s="1">
        <v>0.125</v>
      </c>
      <c r="G25" s="1">
        <v>3</v>
      </c>
      <c r="H25">
        <f t="shared" si="2"/>
        <v>15.096671906726074</v>
      </c>
      <c r="I25">
        <f t="shared" si="3"/>
        <v>35.784703778906255</v>
      </c>
      <c r="J25">
        <v>210</v>
      </c>
      <c r="K25">
        <f t="shared" si="5"/>
        <v>9642.857142857143</v>
      </c>
    </row>
    <row r="26" spans="4:11" ht="12.75">
      <c r="D26" s="1">
        <v>3.375</v>
      </c>
      <c r="E26" s="1">
        <v>0.125</v>
      </c>
      <c r="G26" s="1">
        <v>3</v>
      </c>
      <c r="H26">
        <f t="shared" si="2"/>
        <v>15.096671906726074</v>
      </c>
      <c r="I26">
        <f t="shared" si="3"/>
        <v>35.784703778906255</v>
      </c>
      <c r="J26">
        <v>220</v>
      </c>
      <c r="K26">
        <f t="shared" si="5"/>
        <v>8786.157024793387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2004-11-17T04:21:15Z</dcterms:created>
  <dcterms:modified xsi:type="dcterms:W3CDTF">2012-12-27T17:38:52Z</dcterms:modified>
  <cp:category/>
  <cp:version/>
  <cp:contentType/>
  <cp:contentStatus/>
</cp:coreProperties>
</file>