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Sheet1" sheetId="1" r:id="rId1"/>
    <sheet name="Sheet2" sheetId="2" r:id="rId2"/>
    <sheet name="Sheet3" sheetId="3" r:id="rId3"/>
  </sheets>
  <definedNames>
    <definedName name="a">'Sheet1'!$P$5</definedName>
    <definedName name="alfa">-0.00357448</definedName>
    <definedName name="ARE">20925597.9</definedName>
    <definedName name="ATR">52500</definedName>
    <definedName name="BRE">20855437.3</definedName>
    <definedName name="BTR">27900</definedName>
    <definedName name="D2R">PI()/180</definedName>
    <definedName name="gamma">1.4</definedName>
    <definedName name="go">'Sheet1'!$I$5</definedName>
    <definedName name="h">'Sheet1'!$C$5</definedName>
    <definedName name="ho">'Sheet1'!$D$5</definedName>
    <definedName name="hT">'Sheet1'!$H$5</definedName>
    <definedName name="OmgaE">2*PI()/86164.09</definedName>
    <definedName name="p">'Sheet1'!$N$5</definedName>
    <definedName name="Phi">'Sheet1'!$G$5</definedName>
    <definedName name="po">2116.217</definedName>
    <definedName name="Prot">86164.09</definedName>
    <definedName name="pT">'Sheet1'!$L$5</definedName>
    <definedName name="Rair">1716</definedName>
    <definedName name="RE">'Sheet1'!$J$5</definedName>
    <definedName name="rho">'Sheet1'!$O$5</definedName>
    <definedName name="T">'Sheet1'!$M$5</definedName>
    <definedName name="To">'Sheet1'!$E$5</definedName>
    <definedName name="TT">'Sheet1'!$K$5</definedName>
  </definedNames>
  <calcPr fullCalcOnLoad="1"/>
</workbook>
</file>

<file path=xl/sharedStrings.xml><?xml version="1.0" encoding="utf-8"?>
<sst xmlns="http://schemas.openxmlformats.org/spreadsheetml/2006/main" count="29" uniqueCount="29">
  <si>
    <t>Alt, ft</t>
  </si>
  <si>
    <t>h</t>
  </si>
  <si>
    <t>Sfc Alt, ft</t>
  </si>
  <si>
    <t>ho</t>
  </si>
  <si>
    <t>Sfc T, degR</t>
  </si>
  <si>
    <t>To</t>
  </si>
  <si>
    <t>Lat, deg</t>
  </si>
  <si>
    <t>phi</t>
  </si>
  <si>
    <t>Lat, rad</t>
  </si>
  <si>
    <t>Phi</t>
  </si>
  <si>
    <t>Tropoph, ft</t>
  </si>
  <si>
    <t>hT</t>
  </si>
  <si>
    <t>Sfc Grv, ft/s2</t>
  </si>
  <si>
    <t>go</t>
  </si>
  <si>
    <t>Earth R, ft</t>
  </si>
  <si>
    <t>RE</t>
  </si>
  <si>
    <t>TropopT, degR</t>
  </si>
  <si>
    <t>TT</t>
  </si>
  <si>
    <t>Trpopop, psf</t>
  </si>
  <si>
    <t>pT</t>
  </si>
  <si>
    <t>Temp, degR</t>
  </si>
  <si>
    <t>T</t>
  </si>
  <si>
    <t>Press, psf</t>
  </si>
  <si>
    <t>p</t>
  </si>
  <si>
    <t>rho</t>
  </si>
  <si>
    <t>a</t>
  </si>
  <si>
    <t>Density,sl/ft3</t>
  </si>
  <si>
    <t>Sound V,fps</t>
  </si>
  <si>
    <t>Earth omega, rad/sec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</si>
</sst>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Q5"/>
  <sheetViews>
    <sheetView tabSelected="1" workbookViewId="0" topLeftCell="B1">
      <selection activeCell="Q30" sqref="Q30"/>
    </sheetView>
  </sheetViews>
  <sheetFormatPr defaultColWidth="9.140625" defaultRowHeight="12.75"/>
  <cols>
    <col min="5" max="5" width="10.00390625" style="0" customWidth="1"/>
    <col min="6" max="6" width="8.57421875" style="0" customWidth="1"/>
    <col min="7" max="7" width="8.7109375" style="0" customWidth="1"/>
    <col min="8" max="8" width="9.140625" style="0" customWidth="1"/>
    <col min="9" max="9" width="11.00390625" style="0" customWidth="1"/>
    <col min="11" max="11" width="12.421875" style="0" customWidth="1"/>
    <col min="12" max="13" width="10.7109375" style="0" customWidth="1"/>
    <col min="15" max="16" width="11.421875" style="0" customWidth="1"/>
    <col min="17" max="17" width="17.8515625" style="0" customWidth="1"/>
  </cols>
  <sheetData>
    <row r="3" spans="3:17" ht="12.75">
      <c r="C3" t="s">
        <v>0</v>
      </c>
      <c r="D3" t="s">
        <v>2</v>
      </c>
      <c r="E3" t="s">
        <v>4</v>
      </c>
      <c r="F3" t="s">
        <v>6</v>
      </c>
      <c r="G3" t="s">
        <v>8</v>
      </c>
      <c r="H3" t="s">
        <v>10</v>
      </c>
      <c r="I3" t="s">
        <v>12</v>
      </c>
      <c r="J3" t="s">
        <v>14</v>
      </c>
      <c r="K3" t="s">
        <v>16</v>
      </c>
      <c r="L3" t="s">
        <v>18</v>
      </c>
      <c r="M3" t="s">
        <v>20</v>
      </c>
      <c r="N3" t="s">
        <v>22</v>
      </c>
      <c r="O3" t="s">
        <v>26</v>
      </c>
      <c r="P3" t="s">
        <v>27</v>
      </c>
      <c r="Q3" t="s">
        <v>28</v>
      </c>
    </row>
    <row r="4" spans="3:16" ht="12.75">
      <c r="C4" t="s">
        <v>1</v>
      </c>
      <c r="D4" t="s">
        <v>3</v>
      </c>
      <c r="E4" t="s">
        <v>5</v>
      </c>
      <c r="F4" t="s">
        <v>7</v>
      </c>
      <c r="G4" t="s">
        <v>9</v>
      </c>
      <c r="H4" t="s">
        <v>11</v>
      </c>
      <c r="I4" t="s">
        <v>13</v>
      </c>
      <c r="J4" t="s">
        <v>15</v>
      </c>
      <c r="K4" t="s">
        <v>17</v>
      </c>
      <c r="L4" t="s">
        <v>19</v>
      </c>
      <c r="M4" t="s">
        <v>21</v>
      </c>
      <c r="N4" t="s">
        <v>23</v>
      </c>
      <c r="O4" t="s">
        <v>24</v>
      </c>
      <c r="P4" t="s">
        <v>25</v>
      </c>
    </row>
    <row r="5" spans="3:17" ht="12.75">
      <c r="C5" s="1">
        <v>40000</v>
      </c>
      <c r="D5" s="1">
        <v>4000</v>
      </c>
      <c r="E5" s="1">
        <v>550</v>
      </c>
      <c r="F5" s="2">
        <v>34</v>
      </c>
      <c r="G5">
        <v>0.5934119456780721</v>
      </c>
      <c r="H5">
        <f>1/SQRT((COS(Phi)/ATR)^2+(SIN(Phi)/BTR)^2)</f>
        <v>39190.86799766047</v>
      </c>
      <c r="I5">
        <f>32.0876228*(1+0.00530224*(SIN(Phi))^2-0.000058*(SIN(2*Phi))^2)</f>
        <v>32.13922393668189</v>
      </c>
      <c r="J5">
        <f>SQRT(((ARE^2*COS(Phi))^2+(BRE^2*SIN(Phi))^2)/((ARE*COS(Phi))^2+(BRE*SIN(Phi))^2))</f>
        <v>20903785.308730185</v>
      </c>
      <c r="K5">
        <f>To+alfa*(hT-ho)</f>
        <v>424.2109461597226</v>
      </c>
      <c r="L5">
        <f>po*(1/(1+alfa*hT/(To-alfa*ho)))^(go/(Rair*alfa))</f>
        <v>474.4865270320963</v>
      </c>
      <c r="M5">
        <f>IF(h&lt;=hT,To+alfa*(h-ho),TT)</f>
        <v>424.2109461597226</v>
      </c>
      <c r="N5">
        <f>IF(h&lt;=hT,po*(1/(1+alfa*(h-ho)/(To-alfa*ho)))^(go/(Rair*alfa)),pT*EXP(-go*(h-hT)/(Rair*TT)))</f>
        <v>457.83533612808424</v>
      </c>
      <c r="O5">
        <f>p/(Rair*T)</f>
        <v>0.0006289413588870333</v>
      </c>
      <c r="P5">
        <f>SQRT(gamma*Rair*T)</f>
        <v>1009.5169028075346</v>
      </c>
      <c r="Q5">
        <f>2*PI()/Prot</f>
        <v>7.292115900231276E-05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2009-10-14T17:57:21Z</dcterms:created>
  <dcterms:modified xsi:type="dcterms:W3CDTF">2009-10-14T20:22:25Z</dcterms:modified>
  <cp:category/>
  <cp:version/>
  <cp:contentType/>
  <cp:contentStatus/>
</cp:coreProperties>
</file>