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8075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<sst xmlns="http://schemas.openxmlformats.org/spreadsheetml/2006/main" count="128" uniqueCount="27">
  <si>
    <t>Body Radius, in</t>
  </si>
  <si>
    <t>Body Station, in aft of Nose Tip</t>
  </si>
  <si>
    <t>Body Station Index</t>
  </si>
  <si>
    <t>Step Size, in</t>
  </si>
  <si>
    <t>Ogive Length, in</t>
  </si>
  <si>
    <t>Ogive Radius, in</t>
  </si>
  <si>
    <t xml:space="preserve"> </t>
  </si>
  <si>
    <t>Cylinder Radius, in</t>
  </si>
  <si>
    <t>Minimum Pressure Coefficent</t>
  </si>
  <si>
    <t>Free Stream Mach number</t>
  </si>
  <si>
    <t>Incompressible Pressure Coefficient</t>
  </si>
  <si>
    <t>Compressible Pressure Coefficient</t>
  </si>
  <si>
    <r>
      <t>Step Drag Area, in</t>
    </r>
    <r>
      <rPr>
        <vertAlign val="superscript"/>
        <sz val="10"/>
        <rFont val="Arial"/>
        <family val="2"/>
      </rPr>
      <t>2</t>
    </r>
  </si>
  <si>
    <r>
      <t>Total Forebody Drag Area, in</t>
    </r>
    <r>
      <rPr>
        <vertAlign val="superscript"/>
        <sz val="10"/>
        <rFont val="Arial"/>
        <family val="2"/>
      </rPr>
      <t>2</t>
    </r>
  </si>
  <si>
    <t>Total Fore Body Drag Coefficient</t>
  </si>
  <si>
    <t>Fore Body Base Drag Coefficient</t>
  </si>
  <si>
    <t>Max Body Diameter, in</t>
  </si>
  <si>
    <t>Cylindrcal Wake Diameter, in</t>
  </si>
  <si>
    <t xml:space="preserve">Base Body Station, in </t>
  </si>
  <si>
    <t>Fore Wake Convergence Angle, rad</t>
  </si>
  <si>
    <t>Note that the sample case shown here is for an ogive-cylinder. If results</t>
  </si>
  <si>
    <t>for another ogive are desired, simply change radius profile in columns N &amp; O.</t>
  </si>
  <si>
    <t>Otherwise, just input each profile point pair one at a time.</t>
  </si>
  <si>
    <t xml:space="preserve">To generate the body radius profile in columns P &amp; </t>
  </si>
  <si>
    <t xml:space="preserve">will auto matically generate a non-thrusting wake </t>
  </si>
  <si>
    <t>Q, stop at the aftermost body station. MUNKSHIP</t>
  </si>
  <si>
    <t>profile behind the body.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</si>
</sst>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6" borderId="0" xfId="0" applyFill="1" applyAlignment="1">
      <alignment/>
    </xf>
    <xf numFmtId="0" fontId="0" fillId="6" borderId="3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9" xfId="0" applyFill="1" applyBorder="1" applyAlignment="1">
      <alignment/>
    </xf>
    <xf numFmtId="0" fontId="0" fillId="6" borderId="10" xfId="0" applyFill="1" applyBorder="1" applyAlignment="1">
      <alignment/>
    </xf>
    <xf numFmtId="0" fontId="0" fillId="2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6" borderId="16" xfId="0" applyFill="1" applyBorder="1" applyAlignment="1">
      <alignment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/>
    </xf>
    <xf numFmtId="0" fontId="0" fillId="6" borderId="21" xfId="0" applyFill="1" applyBorder="1" applyAlignment="1">
      <alignment/>
    </xf>
    <xf numFmtId="0" fontId="0" fillId="6" borderId="2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Body Profile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Sheet1!$Q$6</c:f>
              <c:strCache>
                <c:ptCount val="1"/>
                <c:pt idx="0">
                  <c:v>Body Radius, in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Sheet1!$P$7:$P$46</c:f>
              <c:numCache>
                <c:ptCount val="4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</c:numCache>
            </c:numRef>
          </c:xVal>
          <c:yVal>
            <c:numRef>
              <c:f>Sheet1!$Q$7:$Q$46</c:f>
              <c:numCache>
                <c:ptCount val="40"/>
                <c:pt idx="0">
                  <c:v>0</c:v>
                </c:pt>
                <c:pt idx="1">
                  <c:v>0.19852050373600605</c:v>
                </c:pt>
                <c:pt idx="2">
                  <c:v>0.39006011147958475</c:v>
                </c:pt>
                <c:pt idx="3">
                  <c:v>0.5746457315931366</c:v>
                </c:pt>
                <c:pt idx="4">
                  <c:v>0.7523031648088079</c:v>
                </c:pt>
                <c:pt idx="5">
                  <c:v>0.9230571230557985</c:v>
                </c:pt>
                <c:pt idx="6">
                  <c:v>1.0869312473519415</c:v>
                </c:pt>
                <c:pt idx="7">
                  <c:v>1.243948124790677</c:v>
                </c:pt>
                <c:pt idx="8">
                  <c:v>1.3941293046528926</c:v>
                </c:pt>
                <c:pt idx="9">
                  <c:v>1.5374953136715135</c:v>
                </c:pt>
                <c:pt idx="10">
                  <c:v>1.6740656704745334</c:v>
                </c:pt>
                <c:pt idx="11">
                  <c:v>1.8038588992311873</c:v>
                </c:pt>
                <c:pt idx="12">
                  <c:v>1.9268925425238024</c:v>
                </c:pt>
                <c:pt idx="13">
                  <c:v>2.043183173466872</c:v>
                </c:pt>
                <c:pt idx="14">
                  <c:v>2.1527464070934172</c:v>
                </c:pt>
                <c:pt idx="15">
                  <c:v>2.255596911026828</c:v>
                </c:pt>
                <c:pt idx="16">
                  <c:v>2.351748415455887</c:v>
                </c:pt>
                <c:pt idx="17">
                  <c:v>2.4412137224290404</c:v>
                </c:pt>
                <c:pt idx="18">
                  <c:v>2.524004714482402</c:v>
                </c:pt>
                <c:pt idx="19">
                  <c:v>2.6001323626157387</c:v>
                </c:pt>
                <c:pt idx="20">
                  <c:v>2.669606733628825</c:v>
                </c:pt>
                <c:pt idx="21">
                  <c:v>2.7324369968294775</c:v>
                </c:pt>
                <c:pt idx="22">
                  <c:v>2.788631430124326</c:v>
                </c:pt>
                <c:pt idx="23">
                  <c:v>2.838197425501278</c:v>
                </c:pt>
                <c:pt idx="24">
                  <c:v>2.8811414939126507</c:v>
                </c:pt>
                <c:pt idx="25">
                  <c:v>2.917469269566112</c:v>
                </c:pt>
                <c:pt idx="26">
                  <c:v>2.9471855136304725</c:v>
                </c:pt>
                <c:pt idx="27">
                  <c:v>2.9702941173615045</c:v>
                </c:pt>
                <c:pt idx="28">
                  <c:v>2.9867981046533316</c:v>
                </c:pt>
                <c:pt idx="29">
                  <c:v>2.9966996340184267</c:v>
                </c:pt>
                <c:pt idx="30">
                  <c:v>3</c:v>
                </c:pt>
                <c:pt idx="31">
                  <c:v>3.125</c:v>
                </c:pt>
                <c:pt idx="32">
                  <c:v>3.125</c:v>
                </c:pt>
                <c:pt idx="33">
                  <c:v>3.125</c:v>
                </c:pt>
                <c:pt idx="34">
                  <c:v>3.125</c:v>
                </c:pt>
                <c:pt idx="35">
                  <c:v>3.125</c:v>
                </c:pt>
                <c:pt idx="36">
                  <c:v>3.125</c:v>
                </c:pt>
                <c:pt idx="37">
                  <c:v>3.125</c:v>
                </c:pt>
                <c:pt idx="38">
                  <c:v>3.125</c:v>
                </c:pt>
                <c:pt idx="39">
                  <c:v>3.125</c:v>
                </c:pt>
              </c:numCache>
            </c:numRef>
          </c:yVal>
          <c:smooth val="1"/>
        </c:ser>
        <c:axId val="25721454"/>
        <c:axId val="30166495"/>
      </c:scatterChart>
      <c:valAx>
        <c:axId val="25721454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Body Station, in Aft of Nose Tip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0166495"/>
        <c:crosses val="autoZero"/>
        <c:crossBetween val="midCat"/>
        <c:dispUnits/>
      </c:valAx>
      <c:valAx>
        <c:axId val="30166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Body Radius, 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572145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Ogive-Cylinder                                                                   Incompressible Flow</a:t>
            </a:r>
          </a:p>
        </c:rich>
      </c:tx>
      <c:layout>
        <c:manualLayout>
          <c:xMode val="factor"/>
          <c:yMode val="factor"/>
          <c:x val="-0.004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1125"/>
          <c:w val="0.921"/>
          <c:h val="0.7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Sheet1!$R$7:$R$115</c:f>
              <c:numCache>
                <c:ptCount val="10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</c:numCache>
            </c:numRef>
          </c:xVal>
          <c:yVal>
            <c:numRef>
              <c:f>Sheet1!$S$7:$S$115</c:f>
              <c:numCache>
                <c:ptCount val="109"/>
                <c:pt idx="0">
                  <c:v>1</c:v>
                </c:pt>
                <c:pt idx="1">
                  <c:v>0.13904459836048388</c:v>
                </c:pt>
                <c:pt idx="2">
                  <c:v>0.11784394741131438</c:v>
                </c:pt>
                <c:pt idx="3">
                  <c:v>0.08837060639894838</c:v>
                </c:pt>
                <c:pt idx="4">
                  <c:v>0.0634929517427184</c:v>
                </c:pt>
                <c:pt idx="5">
                  <c:v>0.044834412079821924</c:v>
                </c:pt>
                <c:pt idx="6">
                  <c:v>0.030774392180106483</c:v>
                </c:pt>
                <c:pt idx="7">
                  <c:v>0.019667175085927347</c:v>
                </c:pt>
                <c:pt idx="8">
                  <c:v>0.010466618325473619</c:v>
                </c:pt>
                <c:pt idx="9">
                  <c:v>0.002587092929610394</c:v>
                </c:pt>
                <c:pt idx="10">
                  <c:v>-0.004296542505821659</c:v>
                </c:pt>
                <c:pt idx="11">
                  <c:v>-0.010374390978697972</c:v>
                </c:pt>
                <c:pt idx="12">
                  <c:v>-0.01576611539155355</c:v>
                </c:pt>
                <c:pt idx="13">
                  <c:v>-0.02055219227678765</c:v>
                </c:pt>
                <c:pt idx="14">
                  <c:v>-0.02478899098300994</c:v>
                </c:pt>
                <c:pt idx="15">
                  <c:v>-0.02851621505099609</c:v>
                </c:pt>
                <c:pt idx="16">
                  <c:v>-0.03176059909589775</c:v>
                </c:pt>
                <c:pt idx="17">
                  <c:v>-0.034537561479464594</c:v>
                </c:pt>
                <c:pt idx="18">
                  <c:v>-0.03685150457255781</c:v>
                </c:pt>
                <c:pt idx="19">
                  <c:v>-0.03869496109350379</c:v>
                </c:pt>
                <c:pt idx="20">
                  <c:v>-0.040046497846291475</c:v>
                </c:pt>
                <c:pt idx="21">
                  <c:v>-0.040867083940239406</c:v>
                </c:pt>
                <c:pt idx="22">
                  <c:v>-0.041094524752172096</c:v>
                </c:pt>
                <c:pt idx="23">
                  <c:v>-0.040635844114978704</c:v>
                </c:pt>
                <c:pt idx="24">
                  <c:v>-0.03935933328636412</c:v>
                </c:pt>
                <c:pt idx="25">
                  <c:v>-0.03709554488161589</c:v>
                </c:pt>
                <c:pt idx="26">
                  <c:v>-0.033683515304624295</c:v>
                </c:pt>
                <c:pt idx="27">
                  <c:v>-0.029180923984906584</c:v>
                </c:pt>
                <c:pt idx="28">
                  <c:v>-0.02450893462984014</c:v>
                </c:pt>
                <c:pt idx="29">
                  <c:v>-0.022455356965360235</c:v>
                </c:pt>
                <c:pt idx="30">
                  <c:v>-0.026189365875422872</c:v>
                </c:pt>
                <c:pt idx="31">
                  <c:v>-0.03322417857956252</c:v>
                </c:pt>
                <c:pt idx="32">
                  <c:v>-0.036811330383284366</c:v>
                </c:pt>
                <c:pt idx="33">
                  <c:v>-0.03494251861618501</c:v>
                </c:pt>
                <c:pt idx="34">
                  <c:v>-0.030434852420498554</c:v>
                </c:pt>
                <c:pt idx="35">
                  <c:v>-0.02576556181936306</c:v>
                </c:pt>
                <c:pt idx="36">
                  <c:v>-0.021807663013061564</c:v>
                </c:pt>
                <c:pt idx="37">
                  <c:v>-0.018646574322011784</c:v>
                </c:pt>
                <c:pt idx="38">
                  <c:v>-0.016149593377717802</c:v>
                </c:pt>
                <c:pt idx="39">
                  <c:v>-0.014164187680576019</c:v>
                </c:pt>
                <c:pt idx="40">
                  <c:v>-0.012565738316383279</c:v>
                </c:pt>
                <c:pt idx="41">
                  <c:v>-0.011261032631104284</c:v>
                </c:pt>
                <c:pt idx="42">
                  <c:v>-0.010181957945527037</c:v>
                </c:pt>
                <c:pt idx="43">
                  <c:v>-0.009278734960748485</c:v>
                </c:pt>
                <c:pt idx="44">
                  <c:v>-0.008514634268992998</c:v>
                </c:pt>
                <c:pt idx="45">
                  <c:v>-0.00786219639898206</c:v>
                </c:pt>
                <c:pt idx="46">
                  <c:v>-0.007300599031175286</c:v>
                </c:pt>
                <c:pt idx="47">
                  <c:v>-0.006813830095078994</c:v>
                </c:pt>
                <c:pt idx="48">
                  <c:v>-0.0063894120882015916</c:v>
                </c:pt>
                <c:pt idx="49">
                  <c:v>-0.00601750163746119</c:v>
                </c:pt>
                <c:pt idx="50">
                  <c:v>-0.005690245815009043</c:v>
                </c:pt>
                <c:pt idx="51">
                  <c:v>-0.005401315862093938</c:v>
                </c:pt>
                <c:pt idx="52">
                  <c:v>-0.005145564968247346</c:v>
                </c:pt>
                <c:pt idx="53">
                  <c:v>-0.004918773916218681</c:v>
                </c:pt>
                <c:pt idx="54">
                  <c:v>-0.0047174597739272515</c:v>
                </c:pt>
                <c:pt idx="55">
                  <c:v>-0.004538730408475802</c:v>
                </c:pt>
                <c:pt idx="56">
                  <c:v>-0.004380172721323977</c:v>
                </c:pt>
                <c:pt idx="57">
                  <c:v>-0.004239766001185639</c:v>
                </c:pt>
                <c:pt idx="58">
                  <c:v>-0.004115814207128658</c:v>
                </c:pt>
                <c:pt idx="59">
                  <c:v>-0.004006892683424393</c:v>
                </c:pt>
                <c:pt idx="60">
                  <c:v>-0.0039118060028590865</c:v>
                </c:pt>
                <c:pt idx="61">
                  <c:v>-0.0038295544910541676</c:v>
                </c:pt>
                <c:pt idx="62">
                  <c:v>-0.00375930760455701</c:v>
                </c:pt>
                <c:pt idx="63">
                  <c:v>-0.003700382790443352</c:v>
                </c:pt>
                <c:pt idx="64">
                  <c:v>-0.0036522287932530435</c:v>
                </c:pt>
                <c:pt idx="65">
                  <c:v>-0.003614412629865605</c:v>
                </c:pt>
                <c:pt idx="66">
                  <c:v>-0.003586609648084772</c:v>
                </c:pt>
                <c:pt idx="67">
                  <c:v>-0.0035685962371714394</c:v>
                </c:pt>
                <c:pt idx="68">
                  <c:v>-0.0035602448806725975</c:v>
                </c:pt>
                <c:pt idx="69">
                  <c:v>-0.0035615213428365038</c:v>
                </c:pt>
                <c:pt idx="70">
                  <c:v>-0.0035724838667666693</c:v>
                </c:pt>
                <c:pt idx="71">
                  <c:v>-0.003593284340960185</c:v>
                </c:pt>
                <c:pt idx="72">
                  <c:v>-0.003624171465890036</c:v>
                </c:pt>
                <c:pt idx="73">
                  <c:v>-0.0036654960283428756</c:v>
                </c:pt>
                <c:pt idx="74">
                  <c:v>-0.003717718472852288</c:v>
                </c:pt>
                <c:pt idx="75">
                  <c:v>-0.003781419051723412</c:v>
                </c:pt>
                <c:pt idx="76">
                  <c:v>-0.003857310943624588</c:v>
                </c:pt>
                <c:pt idx="77">
                  <c:v>-0.0039462568626911715</c:v>
                </c:pt>
                <c:pt idx="78">
                  <c:v>-0.004049289844765074</c:v>
                </c:pt>
                <c:pt idx="79">
                  <c:v>-0.004167639106979443</c:v>
                </c:pt>
                <c:pt idx="80">
                  <c:v>-0.004302762147869742</c:v>
                </c:pt>
                <c:pt idx="81">
                  <c:v>-0.004456384610165241</c:v>
                </c:pt>
                <c:pt idx="82">
                  <c:v>-0.004630549898837844</c:v>
                </c:pt>
                <c:pt idx="83">
                  <c:v>-0.004827681177109252</c:v>
                </c:pt>
                <c:pt idx="84">
                  <c:v>-0.005050659215900166</c:v>
                </c:pt>
                <c:pt idx="85">
                  <c:v>-0.00530292073819778</c:v>
                </c:pt>
                <c:pt idx="86">
                  <c:v>-0.005588583510683318</c:v>
                </c:pt>
                <c:pt idx="87">
                  <c:v>-0.00591260668426258</c:v>
                </c:pt>
                <c:pt idx="88">
                  <c:v>-0.006280998060633992</c:v>
                </c:pt>
                <c:pt idx="89">
                  <c:v>-0.006701084496309493</c:v>
                </c:pt>
                <c:pt idx="90">
                  <c:v>-0.007181868206143806</c:v>
                </c:pt>
                <c:pt idx="91">
                  <c:v>-0.007734501305507838</c:v>
                </c:pt>
                <c:pt idx="92">
                  <c:v>-0.00837292509981098</c:v>
                </c:pt>
                <c:pt idx="93">
                  <c:v>-0.009114741837063014</c:v>
                </c:pt>
                <c:pt idx="94">
                  <c:v>-0.009982418710019626</c:v>
                </c:pt>
                <c:pt idx="95">
                  <c:v>-0.011004972781236374</c:v>
                </c:pt>
                <c:pt idx="96">
                  <c:v>-0.012220360249473056</c:v>
                </c:pt>
                <c:pt idx="97">
                  <c:v>-0.013678906965347883</c:v>
                </c:pt>
                <c:pt idx="98">
                  <c:v>-0.015448284595625666</c:v>
                </c:pt>
                <c:pt idx="99">
                  <c:v>-0.01762076462987619</c:v>
                </c:pt>
                <c:pt idx="100">
                  <c:v>-0.02032371959164308</c:v>
                </c:pt>
                <c:pt idx="101">
                  <c:v>-0.02373430002790976</c:v>
                </c:pt>
                <c:pt idx="102">
                  <c:v>-0.028097742762534336</c:v>
                </c:pt>
                <c:pt idx="103">
                  <c:v>-0.033741714083572884</c:v>
                </c:pt>
                <c:pt idx="104">
                  <c:v>-0.04105285839948425</c:v>
                </c:pt>
                <c:pt idx="105">
                  <c:v>-0.05029996543790912</c:v>
                </c:pt>
                <c:pt idx="106">
                  <c:v>-0.061016612065085934</c:v>
                </c:pt>
                <c:pt idx="107">
                  <c:v>-0.07074888353811994</c:v>
                </c:pt>
                <c:pt idx="108">
                  <c:v>-0.07478089385713706</c:v>
                </c:pt>
              </c:numCache>
            </c:numRef>
          </c:yVal>
          <c:smooth val="1"/>
        </c:ser>
        <c:axId val="3063000"/>
        <c:axId val="27567001"/>
      </c:scatterChart>
      <c:valAx>
        <c:axId val="3063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Body Station, inches Aft of Nose Tip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7567001"/>
        <c:crosses val="autoZero"/>
        <c:crossBetween val="midCat"/>
        <c:dispUnits/>
      </c:valAx>
      <c:valAx>
        <c:axId val="27567001"/>
        <c:scaling>
          <c:orientation val="minMax"/>
          <c:max val="0.2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06300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33</xdr:row>
      <xdr:rowOff>0</xdr:rowOff>
    </xdr:from>
    <xdr:to>
      <xdr:col>12</xdr:col>
      <xdr:colOff>647700</xdr:colOff>
      <xdr:row>54</xdr:row>
      <xdr:rowOff>0</xdr:rowOff>
    </xdr:to>
    <xdr:graphicFrame>
      <xdr:nvGraphicFramePr>
        <xdr:cNvPr id="1" name="Chart 3"/>
        <xdr:cNvGraphicFramePr/>
      </xdr:nvGraphicFramePr>
      <xdr:xfrm>
        <a:off x="2419350" y="5657850"/>
        <a:ext cx="60388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638175</xdr:colOff>
      <xdr:row>10</xdr:row>
      <xdr:rowOff>0</xdr:rowOff>
    </xdr:from>
    <xdr:to>
      <xdr:col>13</xdr:col>
      <xdr:colOff>0</xdr:colOff>
      <xdr:row>31</xdr:row>
      <xdr:rowOff>38100</xdr:rowOff>
    </xdr:to>
    <xdr:graphicFrame>
      <xdr:nvGraphicFramePr>
        <xdr:cNvPr id="2" name="Chart 9"/>
        <xdr:cNvGraphicFramePr/>
      </xdr:nvGraphicFramePr>
      <xdr:xfrm>
        <a:off x="2466975" y="1933575"/>
        <a:ext cx="6000750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D2:W197"/>
  <sheetViews>
    <sheetView tabSelected="1" workbookViewId="0" topLeftCell="L1">
      <selection activeCell="Y11" sqref="Y11"/>
    </sheetView>
  </sheetViews>
  <sheetFormatPr defaultColWidth="9.140625" defaultRowHeight="12.75"/>
  <cols>
    <col min="4" max="4" width="10.8515625" style="0" customWidth="1"/>
    <col min="5" max="5" width="10.421875" style="0" customWidth="1"/>
    <col min="9" max="9" width="11.421875" style="0" customWidth="1"/>
    <col min="10" max="13" width="9.8515625" style="0" customWidth="1"/>
    <col min="14" max="14" width="12.421875" style="0" customWidth="1"/>
    <col min="15" max="15" width="11.57421875" style="0" customWidth="1"/>
    <col min="16" max="16" width="14.57421875" style="0" customWidth="1"/>
    <col min="18" max="18" width="14.421875" style="0" customWidth="1"/>
    <col min="19" max="20" width="13.57421875" style="0" customWidth="1"/>
    <col min="21" max="21" width="11.7109375" style="0" customWidth="1"/>
    <col min="23" max="23" width="13.421875" style="0" customWidth="1"/>
  </cols>
  <sheetData>
    <row r="2" spans="5:11" ht="12.75">
      <c r="E2" s="9" t="s">
        <v>20</v>
      </c>
      <c r="F2" s="10"/>
      <c r="G2" s="11"/>
      <c r="H2" s="11"/>
      <c r="I2" s="11"/>
      <c r="J2" s="11"/>
      <c r="K2" s="24"/>
    </row>
    <row r="3" spans="5:11" ht="12.75">
      <c r="E3" s="8" t="s">
        <v>21</v>
      </c>
      <c r="F3" s="7"/>
      <c r="G3" s="21"/>
      <c r="H3" s="21"/>
      <c r="I3" s="21"/>
      <c r="J3" s="21"/>
      <c r="K3" s="23"/>
    </row>
    <row r="4" spans="5:11" ht="12.75">
      <c r="E4" s="12" t="s">
        <v>22</v>
      </c>
      <c r="F4" s="15"/>
      <c r="G4" s="12"/>
      <c r="H4" s="22"/>
      <c r="I4" s="14"/>
      <c r="J4" s="22"/>
      <c r="K4" s="13"/>
    </row>
    <row r="6" spans="4:23" ht="37.5" customHeight="1">
      <c r="D6" s="16" t="s">
        <v>14</v>
      </c>
      <c r="E6" s="1" t="s">
        <v>15</v>
      </c>
      <c r="F6" s="1" t="s">
        <v>16</v>
      </c>
      <c r="G6" s="1" t="s">
        <v>17</v>
      </c>
      <c r="H6" s="16" t="s">
        <v>18</v>
      </c>
      <c r="I6" s="1" t="s">
        <v>19</v>
      </c>
      <c r="J6" s="1" t="s">
        <v>3</v>
      </c>
      <c r="K6" s="1" t="s">
        <v>5</v>
      </c>
      <c r="L6" s="1" t="s">
        <v>7</v>
      </c>
      <c r="M6" s="1" t="s">
        <v>4</v>
      </c>
      <c r="N6" s="1" t="s">
        <v>9</v>
      </c>
      <c r="O6" s="1" t="s">
        <v>2</v>
      </c>
      <c r="P6" s="1" t="s">
        <v>1</v>
      </c>
      <c r="Q6" s="1" t="s">
        <v>0</v>
      </c>
      <c r="R6" s="1" t="str">
        <f aca="true" t="shared" si="0" ref="R6:R66">P6</f>
        <v>Body Station, in aft of Nose Tip</v>
      </c>
      <c r="S6" s="1" t="s">
        <v>10</v>
      </c>
      <c r="T6" s="1" t="s">
        <v>11</v>
      </c>
      <c r="U6" s="1" t="s">
        <v>8</v>
      </c>
      <c r="V6" s="1" t="s">
        <v>12</v>
      </c>
      <c r="W6" s="1" t="s">
        <v>13</v>
      </c>
    </row>
    <row r="7" spans="4:23" ht="12.75">
      <c r="D7" s="4">
        <v>0.3755</v>
      </c>
      <c r="E7" s="4">
        <v>0.0813</v>
      </c>
      <c r="F7" s="20">
        <f>2*Q115</f>
        <v>6.25</v>
      </c>
      <c r="G7" s="19">
        <f>F7*SQRT(D7/(2*(1-SQRT(E7))))</f>
        <v>3.202999896156574</v>
      </c>
      <c r="H7" s="18">
        <f>P115</f>
        <v>108</v>
      </c>
      <c r="I7" s="4">
        <v>0.2</v>
      </c>
      <c r="J7" s="4">
        <v>1</v>
      </c>
      <c r="K7" s="3">
        <v>3</v>
      </c>
      <c r="L7" s="3">
        <v>3.125</v>
      </c>
      <c r="M7" s="3">
        <v>30</v>
      </c>
      <c r="N7" s="3">
        <v>0</v>
      </c>
      <c r="O7">
        <v>1</v>
      </c>
      <c r="P7" s="2">
        <v>0</v>
      </c>
      <c r="Q7" s="2">
        <f aca="true" t="shared" si="1" ref="Q7:Q22">IF(P7&lt;$M$7+$J$7,rB($M$7,$K$7,P7),$L$7)</f>
        <v>0</v>
      </c>
      <c r="R7">
        <f t="shared" si="0"/>
        <v>0</v>
      </c>
      <c r="S7">
        <v>1</v>
      </c>
      <c r="T7" t="e">
        <f>((1+0.2*N7^2)^(1.4/0.4)-1)/(0.7*N7^2)</f>
        <v>#DIV/0!</v>
      </c>
      <c r="U7">
        <f>MIN(T8:T115)</f>
        <v>-0.07478089385713706</v>
      </c>
      <c r="V7">
        <f>PI()*T8*Q8^2</f>
        <v>0.017215305407555212</v>
      </c>
      <c r="W7" s="5">
        <f>SUM(V7:V21)</f>
        <v>0.05014078301411458</v>
      </c>
    </row>
    <row r="8" spans="15:23" ht="12.75">
      <c r="O8">
        <f>O7+1</f>
        <v>2</v>
      </c>
      <c r="P8" s="2">
        <f>P7+$J$7</f>
        <v>1</v>
      </c>
      <c r="Q8" s="2">
        <f t="shared" si="1"/>
        <v>0.19852050373600605</v>
      </c>
      <c r="R8">
        <f t="shared" si="0"/>
        <v>1</v>
      </c>
      <c r="S8">
        <f>Cp($P$7:$Q$146,2,$J$7,P8)</f>
        <v>0.13904459836048388</v>
      </c>
      <c r="T8">
        <f aca="true" t="shared" si="2" ref="T8:T71">S8/(SQRT(1-$N$7^2)+(S8/2)*(1-SQRT(1-$N$7^2)))</f>
        <v>0.13904459836048388</v>
      </c>
      <c r="V8">
        <f>$J$7*(Q8*(Q9-Q7)*T8/(P9-P7))</f>
        <v>0.005383454357825403</v>
      </c>
      <c r="W8" s="6"/>
    </row>
    <row r="9" spans="15:22" ht="12.75">
      <c r="O9">
        <f aca="true" t="shared" si="3" ref="O9:O72">O8+1</f>
        <v>3</v>
      </c>
      <c r="P9" s="2">
        <f aca="true" t="shared" si="4" ref="P9:P72">P8+$J$7</f>
        <v>2</v>
      </c>
      <c r="Q9" s="2">
        <f t="shared" si="1"/>
        <v>0.39006011147958475</v>
      </c>
      <c r="R9">
        <f t="shared" si="0"/>
        <v>2</v>
      </c>
      <c r="S9">
        <f aca="true" t="shared" si="5" ref="S9:S72">Cp($P$7:$Q$146,2,$J$7,P9)</f>
        <v>0.11784394741131438</v>
      </c>
      <c r="T9">
        <f t="shared" si="2"/>
        <v>0.11784394741131438</v>
      </c>
      <c r="V9">
        <f aca="true" t="shared" si="6" ref="V9:V72">$J$7*(Q9*(Q10-Q8)*T9/(P10-P8))</f>
        <v>0.008644528099536797</v>
      </c>
    </row>
    <row r="10" spans="15:22" ht="12.75">
      <c r="O10">
        <f t="shared" si="3"/>
        <v>4</v>
      </c>
      <c r="P10" s="2">
        <f t="shared" si="4"/>
        <v>3</v>
      </c>
      <c r="Q10" s="2">
        <f t="shared" si="1"/>
        <v>0.5746457315931366</v>
      </c>
      <c r="R10">
        <f t="shared" si="0"/>
        <v>3</v>
      </c>
      <c r="S10">
        <f t="shared" si="5"/>
        <v>0.08837060639894838</v>
      </c>
      <c r="T10">
        <f t="shared" si="2"/>
        <v>0.08837060639894838</v>
      </c>
      <c r="V10">
        <f t="shared" si="6"/>
        <v>0.009197675651323213</v>
      </c>
    </row>
    <row r="11" spans="15:22" ht="12.75">
      <c r="O11">
        <f t="shared" si="3"/>
        <v>5</v>
      </c>
      <c r="P11" s="2">
        <f t="shared" si="4"/>
        <v>4</v>
      </c>
      <c r="Q11" s="2">
        <f t="shared" si="1"/>
        <v>0.7523031648088079</v>
      </c>
      <c r="R11">
        <f t="shared" si="0"/>
        <v>4</v>
      </c>
      <c r="S11">
        <f t="shared" si="5"/>
        <v>0.0634929517427184</v>
      </c>
      <c r="T11">
        <f t="shared" si="2"/>
        <v>0.0634929517427184</v>
      </c>
      <c r="V11">
        <f t="shared" si="6"/>
        <v>0.008321100297520862</v>
      </c>
    </row>
    <row r="12" spans="15:22" ht="12.75">
      <c r="O12">
        <f t="shared" si="3"/>
        <v>6</v>
      </c>
      <c r="P12" s="2">
        <f t="shared" si="4"/>
        <v>5</v>
      </c>
      <c r="Q12" s="2">
        <f t="shared" si="1"/>
        <v>0.9230571230557985</v>
      </c>
      <c r="R12">
        <f t="shared" si="0"/>
        <v>5</v>
      </c>
      <c r="S12">
        <f t="shared" si="5"/>
        <v>0.044834412079821924</v>
      </c>
      <c r="T12">
        <f t="shared" si="2"/>
        <v>0.044834412079821924</v>
      </c>
      <c r="V12">
        <f t="shared" si="6"/>
        <v>0.006924245323694724</v>
      </c>
    </row>
    <row r="13" spans="15:22" ht="12.75">
      <c r="O13">
        <f t="shared" si="3"/>
        <v>7</v>
      </c>
      <c r="P13" s="2">
        <f t="shared" si="4"/>
        <v>6</v>
      </c>
      <c r="Q13" s="2">
        <f t="shared" si="1"/>
        <v>1.0869312473519415</v>
      </c>
      <c r="R13">
        <f t="shared" si="0"/>
        <v>6</v>
      </c>
      <c r="S13">
        <f t="shared" si="5"/>
        <v>0.030774392180106483</v>
      </c>
      <c r="T13">
        <f t="shared" si="2"/>
        <v>0.030774392180106483</v>
      </c>
      <c r="V13">
        <f t="shared" si="6"/>
        <v>0.0053668456040242086</v>
      </c>
    </row>
    <row r="14" spans="15:22" ht="12.75">
      <c r="O14">
        <f t="shared" si="3"/>
        <v>8</v>
      </c>
      <c r="P14" s="2">
        <f t="shared" si="4"/>
        <v>7</v>
      </c>
      <c r="Q14" s="2">
        <f t="shared" si="1"/>
        <v>1.243948124790677</v>
      </c>
      <c r="R14">
        <f t="shared" si="0"/>
        <v>7</v>
      </c>
      <c r="S14">
        <f t="shared" si="5"/>
        <v>0.019667175085927347</v>
      </c>
      <c r="T14">
        <f t="shared" si="2"/>
        <v>0.019667175085927347</v>
      </c>
      <c r="V14">
        <f t="shared" si="6"/>
        <v>0.0037577918752421937</v>
      </c>
    </row>
    <row r="15" spans="15:22" ht="12.75">
      <c r="O15">
        <f t="shared" si="3"/>
        <v>9</v>
      </c>
      <c r="P15" s="2">
        <f t="shared" si="4"/>
        <v>8</v>
      </c>
      <c r="Q15" s="2">
        <f t="shared" si="1"/>
        <v>1.3941293046528926</v>
      </c>
      <c r="R15">
        <f t="shared" si="0"/>
        <v>8</v>
      </c>
      <c r="S15">
        <f t="shared" si="5"/>
        <v>0.010466618325473619</v>
      </c>
      <c r="T15">
        <f t="shared" si="2"/>
        <v>0.010466618325473619</v>
      </c>
      <c r="V15">
        <f t="shared" si="6"/>
        <v>0.002141693772219177</v>
      </c>
    </row>
    <row r="16" spans="15:22" ht="12.75">
      <c r="O16">
        <f t="shared" si="3"/>
        <v>10</v>
      </c>
      <c r="P16" s="2">
        <f t="shared" si="4"/>
        <v>9</v>
      </c>
      <c r="Q16" s="2">
        <f t="shared" si="1"/>
        <v>1.5374953136715135</v>
      </c>
      <c r="R16">
        <f t="shared" si="0"/>
        <v>9</v>
      </c>
      <c r="S16">
        <f t="shared" si="5"/>
        <v>0.002587092929610394</v>
      </c>
      <c r="T16">
        <f t="shared" si="2"/>
        <v>0.002587092929610394</v>
      </c>
      <c r="V16">
        <f t="shared" si="6"/>
        <v>0.0005567434987130373</v>
      </c>
    </row>
    <row r="17" spans="15:22" ht="12.75">
      <c r="O17">
        <f t="shared" si="3"/>
        <v>11</v>
      </c>
      <c r="P17" s="2">
        <f t="shared" si="4"/>
        <v>10</v>
      </c>
      <c r="Q17" s="2">
        <f t="shared" si="1"/>
        <v>1.6740656704745334</v>
      </c>
      <c r="R17">
        <f t="shared" si="0"/>
        <v>10</v>
      </c>
      <c r="S17">
        <f t="shared" si="5"/>
        <v>-0.004296542505821659</v>
      </c>
      <c r="T17">
        <f t="shared" si="2"/>
        <v>-0.004296542505821659</v>
      </c>
      <c r="V17">
        <f t="shared" si="6"/>
        <v>-0.0009579359232204434</v>
      </c>
    </row>
    <row r="18" spans="15:22" ht="12.75">
      <c r="O18">
        <f t="shared" si="3"/>
        <v>12</v>
      </c>
      <c r="P18" s="2">
        <f t="shared" si="4"/>
        <v>11</v>
      </c>
      <c r="Q18" s="2">
        <f t="shared" si="1"/>
        <v>1.8038588992311873</v>
      </c>
      <c r="R18">
        <f t="shared" si="0"/>
        <v>11</v>
      </c>
      <c r="S18">
        <f t="shared" si="5"/>
        <v>-0.010374390978697972</v>
      </c>
      <c r="T18">
        <f t="shared" si="2"/>
        <v>-0.010374390978697972</v>
      </c>
      <c r="V18">
        <f t="shared" si="6"/>
        <v>-0.002365693139791088</v>
      </c>
    </row>
    <row r="19" spans="15:22" ht="12.75">
      <c r="O19">
        <f t="shared" si="3"/>
        <v>13</v>
      </c>
      <c r="P19" s="2">
        <f t="shared" si="4"/>
        <v>12</v>
      </c>
      <c r="Q19" s="2">
        <f t="shared" si="1"/>
        <v>1.9268925425238024</v>
      </c>
      <c r="R19">
        <f t="shared" si="0"/>
        <v>12</v>
      </c>
      <c r="S19">
        <f t="shared" si="5"/>
        <v>-0.01576611539155355</v>
      </c>
      <c r="T19">
        <f t="shared" si="2"/>
        <v>-0.01576611539155355</v>
      </c>
      <c r="V19">
        <f t="shared" si="6"/>
        <v>-0.003635289078054788</v>
      </c>
    </row>
    <row r="20" spans="15:22" ht="12.75">
      <c r="O20">
        <f t="shared" si="3"/>
        <v>14</v>
      </c>
      <c r="P20" s="2">
        <f t="shared" si="4"/>
        <v>13</v>
      </c>
      <c r="Q20" s="2">
        <f t="shared" si="1"/>
        <v>2.043183173466872</v>
      </c>
      <c r="R20">
        <f t="shared" si="0"/>
        <v>13</v>
      </c>
      <c r="S20">
        <f t="shared" si="5"/>
        <v>-0.02055219227678765</v>
      </c>
      <c r="T20">
        <f t="shared" si="2"/>
        <v>-0.02055219227678765</v>
      </c>
      <c r="V20">
        <f t="shared" si="6"/>
        <v>-0.004742015706759971</v>
      </c>
    </row>
    <row r="21" spans="15:22" ht="12.75">
      <c r="O21">
        <f t="shared" si="3"/>
        <v>15</v>
      </c>
      <c r="P21" s="2">
        <f t="shared" si="4"/>
        <v>14</v>
      </c>
      <c r="Q21" s="2">
        <f t="shared" si="1"/>
        <v>2.1527464070934172</v>
      </c>
      <c r="R21">
        <f t="shared" si="0"/>
        <v>14</v>
      </c>
      <c r="S21">
        <f t="shared" si="5"/>
        <v>-0.02478899098300994</v>
      </c>
      <c r="T21">
        <f t="shared" si="2"/>
        <v>-0.02478899098300994</v>
      </c>
      <c r="V21">
        <f t="shared" si="6"/>
        <v>-0.005667667025713977</v>
      </c>
    </row>
    <row r="22" spans="15:22" ht="12.75">
      <c r="O22">
        <f t="shared" si="3"/>
        <v>16</v>
      </c>
      <c r="P22" s="2">
        <f t="shared" si="4"/>
        <v>15</v>
      </c>
      <c r="Q22" s="2">
        <f t="shared" si="1"/>
        <v>2.255596911026828</v>
      </c>
      <c r="R22">
        <f t="shared" si="0"/>
        <v>15</v>
      </c>
      <c r="S22">
        <f t="shared" si="5"/>
        <v>-0.02851621505099609</v>
      </c>
      <c r="T22">
        <f t="shared" si="2"/>
        <v>-0.02851621505099609</v>
      </c>
      <c r="V22">
        <f t="shared" si="6"/>
        <v>-0.0064000127050569105</v>
      </c>
    </row>
    <row r="23" spans="15:22" ht="12.75">
      <c r="O23">
        <f t="shared" si="3"/>
        <v>17</v>
      </c>
      <c r="P23" s="2">
        <f t="shared" si="4"/>
        <v>16</v>
      </c>
      <c r="Q23" s="2">
        <f aca="true" t="shared" si="7" ref="Q23:Q86">IF(P23&lt;$M$7+$J$7,rB($M$7,$K$7,P23),$L$7)</f>
        <v>2.351748415455887</v>
      </c>
      <c r="R23">
        <f t="shared" si="0"/>
        <v>16</v>
      </c>
      <c r="S23">
        <f t="shared" si="5"/>
        <v>-0.03176059909589775</v>
      </c>
      <c r="T23">
        <f t="shared" si="2"/>
        <v>-0.03176059909589775</v>
      </c>
      <c r="V23">
        <f t="shared" si="6"/>
        <v>-0.00693213254838383</v>
      </c>
    </row>
    <row r="24" spans="15:22" ht="12.75">
      <c r="O24">
        <f t="shared" si="3"/>
        <v>18</v>
      </c>
      <c r="P24" s="2">
        <f t="shared" si="4"/>
        <v>17</v>
      </c>
      <c r="Q24" s="2">
        <f t="shared" si="7"/>
        <v>2.4412137224290404</v>
      </c>
      <c r="R24">
        <f t="shared" si="0"/>
        <v>17</v>
      </c>
      <c r="S24">
        <f t="shared" si="5"/>
        <v>-0.034537561479464594</v>
      </c>
      <c r="T24">
        <f t="shared" si="2"/>
        <v>-0.034537561479464594</v>
      </c>
      <c r="V24">
        <f t="shared" si="6"/>
        <v>-0.0072617716788011535</v>
      </c>
    </row>
    <row r="25" spans="15:22" ht="12.75">
      <c r="O25">
        <f t="shared" si="3"/>
        <v>19</v>
      </c>
      <c r="P25" s="2">
        <f t="shared" si="4"/>
        <v>18</v>
      </c>
      <c r="Q25" s="2">
        <f t="shared" si="7"/>
        <v>2.524004714482402</v>
      </c>
      <c r="R25">
        <f t="shared" si="0"/>
        <v>18</v>
      </c>
      <c r="S25">
        <f t="shared" si="5"/>
        <v>-0.03685150457255781</v>
      </c>
      <c r="T25">
        <f t="shared" si="2"/>
        <v>-0.03685150457255781</v>
      </c>
      <c r="V25">
        <f t="shared" si="6"/>
        <v>-0.007390779241253173</v>
      </c>
    </row>
    <row r="26" spans="15:22" ht="12.75">
      <c r="O26">
        <f t="shared" si="3"/>
        <v>20</v>
      </c>
      <c r="P26" s="2">
        <f t="shared" si="4"/>
        <v>19</v>
      </c>
      <c r="Q26" s="2">
        <f t="shared" si="7"/>
        <v>2.6001323626157387</v>
      </c>
      <c r="R26">
        <f t="shared" si="0"/>
        <v>19</v>
      </c>
      <c r="S26">
        <f t="shared" si="5"/>
        <v>-0.03869496109350379</v>
      </c>
      <c r="T26">
        <f t="shared" si="2"/>
        <v>-0.03869496109350379</v>
      </c>
      <c r="V26">
        <f t="shared" si="6"/>
        <v>-0.007324656675563358</v>
      </c>
    </row>
    <row r="27" spans="15:22" ht="12.75">
      <c r="O27">
        <f t="shared" si="3"/>
        <v>21</v>
      </c>
      <c r="P27" s="2">
        <f t="shared" si="4"/>
        <v>20</v>
      </c>
      <c r="Q27" s="2">
        <f t="shared" si="7"/>
        <v>2.669606733628825</v>
      </c>
      <c r="R27">
        <f t="shared" si="0"/>
        <v>20</v>
      </c>
      <c r="S27">
        <f t="shared" si="5"/>
        <v>-0.040046497846291475</v>
      </c>
      <c r="T27">
        <f t="shared" si="2"/>
        <v>-0.040046497846291475</v>
      </c>
      <c r="V27">
        <f t="shared" si="6"/>
        <v>-0.00707223839861005</v>
      </c>
    </row>
    <row r="28" spans="15:22" ht="12.75">
      <c r="O28">
        <f t="shared" si="3"/>
        <v>22</v>
      </c>
      <c r="P28" s="2">
        <f t="shared" si="4"/>
        <v>21</v>
      </c>
      <c r="Q28" s="2">
        <f t="shared" si="7"/>
        <v>2.7324369968294775</v>
      </c>
      <c r="R28">
        <f t="shared" si="0"/>
        <v>21</v>
      </c>
      <c r="S28">
        <f t="shared" si="5"/>
        <v>-0.040867083940239406</v>
      </c>
      <c r="T28">
        <f t="shared" si="2"/>
        <v>-0.040867083940239406</v>
      </c>
      <c r="V28">
        <f t="shared" si="6"/>
        <v>-0.006645549449068917</v>
      </c>
    </row>
    <row r="29" spans="15:22" ht="12.75">
      <c r="O29">
        <f t="shared" si="3"/>
        <v>23</v>
      </c>
      <c r="P29" s="2">
        <f t="shared" si="4"/>
        <v>22</v>
      </c>
      <c r="Q29" s="2">
        <f t="shared" si="7"/>
        <v>2.788631430124326</v>
      </c>
      <c r="R29">
        <f t="shared" si="0"/>
        <v>22</v>
      </c>
      <c r="S29">
        <f t="shared" si="5"/>
        <v>-0.041094524752172096</v>
      </c>
      <c r="T29">
        <f t="shared" si="2"/>
        <v>-0.041094524752172096</v>
      </c>
      <c r="V29">
        <f t="shared" si="6"/>
        <v>-0.006059939480841403</v>
      </c>
    </row>
    <row r="30" spans="15:22" ht="12.75">
      <c r="O30">
        <f t="shared" si="3"/>
        <v>24</v>
      </c>
      <c r="P30" s="2">
        <f t="shared" si="4"/>
        <v>23</v>
      </c>
      <c r="Q30" s="2">
        <f t="shared" si="7"/>
        <v>2.838197425501278</v>
      </c>
      <c r="R30">
        <f t="shared" si="0"/>
        <v>23</v>
      </c>
      <c r="S30">
        <f t="shared" si="5"/>
        <v>-0.040635844114978704</v>
      </c>
      <c r="T30">
        <f t="shared" si="2"/>
        <v>-0.040635844114978704</v>
      </c>
      <c r="V30">
        <f t="shared" si="6"/>
        <v>-0.005334710693122693</v>
      </c>
    </row>
    <row r="31" spans="15:22" ht="12.75">
      <c r="O31">
        <f t="shared" si="3"/>
        <v>25</v>
      </c>
      <c r="P31" s="2">
        <f t="shared" si="4"/>
        <v>24</v>
      </c>
      <c r="Q31" s="2">
        <f t="shared" si="7"/>
        <v>2.8811414939126507</v>
      </c>
      <c r="R31">
        <f t="shared" si="0"/>
        <v>24</v>
      </c>
      <c r="S31">
        <f t="shared" si="5"/>
        <v>-0.03935933328636412</v>
      </c>
      <c r="T31">
        <f t="shared" si="2"/>
        <v>-0.03935933328636412</v>
      </c>
      <c r="V31">
        <f t="shared" si="6"/>
        <v>-0.00449470596043161</v>
      </c>
    </row>
    <row r="32" spans="15:22" ht="12.75">
      <c r="O32">
        <f t="shared" si="3"/>
        <v>26</v>
      </c>
      <c r="P32" s="2">
        <f t="shared" si="4"/>
        <v>25</v>
      </c>
      <c r="Q32" s="2">
        <f t="shared" si="7"/>
        <v>2.917469269566112</v>
      </c>
      <c r="R32">
        <f t="shared" si="0"/>
        <v>25</v>
      </c>
      <c r="S32">
        <f t="shared" si="5"/>
        <v>-0.03709554488161589</v>
      </c>
      <c r="T32">
        <f t="shared" si="2"/>
        <v>-0.03709554488161589</v>
      </c>
      <c r="V32">
        <f t="shared" si="6"/>
        <v>-0.0035738107230383178</v>
      </c>
    </row>
    <row r="33" spans="15:22" ht="12.75">
      <c r="O33">
        <f t="shared" si="3"/>
        <v>27</v>
      </c>
      <c r="P33" s="2">
        <f t="shared" si="4"/>
        <v>26</v>
      </c>
      <c r="Q33" s="2">
        <f t="shared" si="7"/>
        <v>2.9471855136304725</v>
      </c>
      <c r="R33">
        <f t="shared" si="0"/>
        <v>26</v>
      </c>
      <c r="S33">
        <f t="shared" si="5"/>
        <v>-0.033683515304624295</v>
      </c>
      <c r="T33">
        <f t="shared" si="2"/>
        <v>-0.033683515304624295</v>
      </c>
      <c r="V33">
        <f t="shared" si="6"/>
        <v>-0.002622002744353357</v>
      </c>
    </row>
    <row r="34" spans="15:22" ht="12.75">
      <c r="O34">
        <f t="shared" si="3"/>
        <v>28</v>
      </c>
      <c r="P34" s="2">
        <f t="shared" si="4"/>
        <v>27</v>
      </c>
      <c r="Q34" s="2">
        <f t="shared" si="7"/>
        <v>2.9702941173615045</v>
      </c>
      <c r="R34">
        <f t="shared" si="0"/>
        <v>27</v>
      </c>
      <c r="S34">
        <f t="shared" si="5"/>
        <v>-0.029180923984906584</v>
      </c>
      <c r="T34">
        <f t="shared" si="2"/>
        <v>-0.029180923984906584</v>
      </c>
      <c r="V34">
        <f t="shared" si="6"/>
        <v>-0.0017167290209486766</v>
      </c>
    </row>
    <row r="35" spans="15:22" ht="12.75">
      <c r="O35">
        <f t="shared" si="3"/>
        <v>29</v>
      </c>
      <c r="P35" s="2">
        <f t="shared" si="4"/>
        <v>28</v>
      </c>
      <c r="Q35" s="2">
        <f t="shared" si="7"/>
        <v>2.9867981046533316</v>
      </c>
      <c r="R35">
        <f t="shared" si="0"/>
        <v>28</v>
      </c>
      <c r="S35">
        <f t="shared" si="5"/>
        <v>-0.02450893462984014</v>
      </c>
      <c r="T35">
        <f t="shared" si="2"/>
        <v>-0.02450893462984014</v>
      </c>
      <c r="V35">
        <f t="shared" si="6"/>
        <v>-0.0009664846799720761</v>
      </c>
    </row>
    <row r="36" spans="15:22" ht="12.75">
      <c r="O36">
        <f t="shared" si="3"/>
        <v>30</v>
      </c>
      <c r="P36" s="2">
        <f t="shared" si="4"/>
        <v>29</v>
      </c>
      <c r="Q36" s="2">
        <f t="shared" si="7"/>
        <v>2.9966996340184267</v>
      </c>
      <c r="R36">
        <f t="shared" si="0"/>
        <v>29</v>
      </c>
      <c r="S36">
        <f t="shared" si="5"/>
        <v>-0.022455356965360235</v>
      </c>
      <c r="T36">
        <f t="shared" si="2"/>
        <v>-0.022455356965360235</v>
      </c>
      <c r="V36">
        <f t="shared" si="6"/>
        <v>-0.00044419070679509496</v>
      </c>
    </row>
    <row r="37" spans="15:22" ht="12.75">
      <c r="O37">
        <f t="shared" si="3"/>
        <v>31</v>
      </c>
      <c r="P37" s="2">
        <f t="shared" si="4"/>
        <v>30</v>
      </c>
      <c r="Q37" s="2">
        <f t="shared" si="7"/>
        <v>3</v>
      </c>
      <c r="R37">
        <f t="shared" si="0"/>
        <v>30</v>
      </c>
      <c r="S37">
        <f t="shared" si="5"/>
        <v>-0.026189365875422872</v>
      </c>
      <c r="T37">
        <f t="shared" si="2"/>
        <v>-0.026189365875422872</v>
      </c>
      <c r="V37">
        <f t="shared" si="6"/>
        <v>-0.005040157839963124</v>
      </c>
    </row>
    <row r="38" spans="15:22" ht="12.75">
      <c r="O38">
        <f t="shared" si="3"/>
        <v>32</v>
      </c>
      <c r="P38" s="2">
        <f t="shared" si="4"/>
        <v>31</v>
      </c>
      <c r="Q38" s="2">
        <f t="shared" si="7"/>
        <v>3.125</v>
      </c>
      <c r="R38">
        <f t="shared" si="0"/>
        <v>31</v>
      </c>
      <c r="S38">
        <f t="shared" si="5"/>
        <v>-0.03322417857956252</v>
      </c>
      <c r="T38">
        <f t="shared" si="2"/>
        <v>-0.03322417857956252</v>
      </c>
      <c r="V38">
        <f t="shared" si="6"/>
        <v>-0.0064890973788208055</v>
      </c>
    </row>
    <row r="39" spans="15:22" ht="12.75">
      <c r="O39">
        <f t="shared" si="3"/>
        <v>33</v>
      </c>
      <c r="P39" s="2">
        <f t="shared" si="4"/>
        <v>32</v>
      </c>
      <c r="Q39" s="2">
        <f t="shared" si="7"/>
        <v>3.125</v>
      </c>
      <c r="R39">
        <f t="shared" si="0"/>
        <v>32</v>
      </c>
      <c r="S39">
        <f t="shared" si="5"/>
        <v>-0.036811330383284366</v>
      </c>
      <c r="T39">
        <f t="shared" si="2"/>
        <v>-0.036811330383284366</v>
      </c>
      <c r="V39">
        <f t="shared" si="6"/>
        <v>0</v>
      </c>
    </row>
    <row r="40" spans="15:22" ht="12.75">
      <c r="O40">
        <f t="shared" si="3"/>
        <v>34</v>
      </c>
      <c r="P40" s="2">
        <f t="shared" si="4"/>
        <v>33</v>
      </c>
      <c r="Q40" s="2">
        <f t="shared" si="7"/>
        <v>3.125</v>
      </c>
      <c r="R40">
        <f t="shared" si="0"/>
        <v>33</v>
      </c>
      <c r="S40">
        <f t="shared" si="5"/>
        <v>-0.03494251861618501</v>
      </c>
      <c r="T40">
        <f t="shared" si="2"/>
        <v>-0.03494251861618501</v>
      </c>
      <c r="V40">
        <f t="shared" si="6"/>
        <v>0</v>
      </c>
    </row>
    <row r="41" spans="15:22" ht="12.75">
      <c r="O41">
        <f t="shared" si="3"/>
        <v>35</v>
      </c>
      <c r="P41" s="2">
        <f t="shared" si="4"/>
        <v>34</v>
      </c>
      <c r="Q41" s="2">
        <f t="shared" si="7"/>
        <v>3.125</v>
      </c>
      <c r="R41">
        <f t="shared" si="0"/>
        <v>34</v>
      </c>
      <c r="S41">
        <f t="shared" si="5"/>
        <v>-0.030434852420498554</v>
      </c>
      <c r="T41">
        <f t="shared" si="2"/>
        <v>-0.030434852420498554</v>
      </c>
      <c r="V41">
        <f t="shared" si="6"/>
        <v>0</v>
      </c>
    </row>
    <row r="42" spans="15:22" ht="12.75">
      <c r="O42">
        <f t="shared" si="3"/>
        <v>36</v>
      </c>
      <c r="P42" s="2">
        <f t="shared" si="4"/>
        <v>35</v>
      </c>
      <c r="Q42" s="2">
        <f t="shared" si="7"/>
        <v>3.125</v>
      </c>
      <c r="R42">
        <f t="shared" si="0"/>
        <v>35</v>
      </c>
      <c r="S42">
        <f t="shared" si="5"/>
        <v>-0.02576556181936306</v>
      </c>
      <c r="T42">
        <f t="shared" si="2"/>
        <v>-0.02576556181936306</v>
      </c>
      <c r="V42">
        <f t="shared" si="6"/>
        <v>0</v>
      </c>
    </row>
    <row r="43" spans="15:22" ht="12.75">
      <c r="O43">
        <f t="shared" si="3"/>
        <v>37</v>
      </c>
      <c r="P43" s="2">
        <f t="shared" si="4"/>
        <v>36</v>
      </c>
      <c r="Q43" s="2">
        <f t="shared" si="7"/>
        <v>3.125</v>
      </c>
      <c r="R43">
        <f t="shared" si="0"/>
        <v>36</v>
      </c>
      <c r="S43">
        <f t="shared" si="5"/>
        <v>-0.021807663013061564</v>
      </c>
      <c r="T43">
        <f t="shared" si="2"/>
        <v>-0.021807663013061564</v>
      </c>
      <c r="V43">
        <f t="shared" si="6"/>
        <v>0</v>
      </c>
    </row>
    <row r="44" spans="15:22" ht="12.75">
      <c r="O44">
        <f t="shared" si="3"/>
        <v>38</v>
      </c>
      <c r="P44" s="2">
        <f t="shared" si="4"/>
        <v>37</v>
      </c>
      <c r="Q44" s="2">
        <f>IF(P44&lt;$M$7+$J$7,rB($M$7,$K$7,P44),$L$7)</f>
        <v>3.125</v>
      </c>
      <c r="R44">
        <f t="shared" si="0"/>
        <v>37</v>
      </c>
      <c r="S44">
        <f t="shared" si="5"/>
        <v>-0.018646574322011784</v>
      </c>
      <c r="T44">
        <f t="shared" si="2"/>
        <v>-0.018646574322011784</v>
      </c>
      <c r="V44">
        <f t="shared" si="6"/>
        <v>0</v>
      </c>
    </row>
    <row r="45" spans="15:22" ht="12.75">
      <c r="O45">
        <f t="shared" si="3"/>
        <v>39</v>
      </c>
      <c r="P45" s="2">
        <f t="shared" si="4"/>
        <v>38</v>
      </c>
      <c r="Q45" s="2">
        <f t="shared" si="7"/>
        <v>3.125</v>
      </c>
      <c r="R45">
        <f t="shared" si="0"/>
        <v>38</v>
      </c>
      <c r="S45">
        <f t="shared" si="5"/>
        <v>-0.016149593377717802</v>
      </c>
      <c r="T45">
        <f t="shared" si="2"/>
        <v>-0.016149593377717802</v>
      </c>
      <c r="V45">
        <f t="shared" si="6"/>
        <v>0</v>
      </c>
    </row>
    <row r="46" spans="15:22" ht="12.75">
      <c r="O46">
        <f t="shared" si="3"/>
        <v>40</v>
      </c>
      <c r="P46" s="2">
        <f t="shared" si="4"/>
        <v>39</v>
      </c>
      <c r="Q46" s="2">
        <f t="shared" si="7"/>
        <v>3.125</v>
      </c>
      <c r="R46">
        <f t="shared" si="0"/>
        <v>39</v>
      </c>
      <c r="S46">
        <f t="shared" si="5"/>
        <v>-0.014164187680576019</v>
      </c>
      <c r="T46">
        <f t="shared" si="2"/>
        <v>-0.014164187680576019</v>
      </c>
      <c r="V46">
        <f t="shared" si="6"/>
        <v>0</v>
      </c>
    </row>
    <row r="47" spans="15:22" ht="12.75">
      <c r="O47">
        <f t="shared" si="3"/>
        <v>41</v>
      </c>
      <c r="P47" s="2">
        <f t="shared" si="4"/>
        <v>40</v>
      </c>
      <c r="Q47" s="2">
        <f t="shared" si="7"/>
        <v>3.125</v>
      </c>
      <c r="R47">
        <f t="shared" si="0"/>
        <v>40</v>
      </c>
      <c r="S47">
        <f t="shared" si="5"/>
        <v>-0.012565738316383279</v>
      </c>
      <c r="T47">
        <f t="shared" si="2"/>
        <v>-0.012565738316383279</v>
      </c>
      <c r="V47">
        <f t="shared" si="6"/>
        <v>0</v>
      </c>
    </row>
    <row r="48" spans="15:22" ht="12.75">
      <c r="O48">
        <f t="shared" si="3"/>
        <v>42</v>
      </c>
      <c r="P48" s="2">
        <f t="shared" si="4"/>
        <v>41</v>
      </c>
      <c r="Q48" s="2">
        <f t="shared" si="7"/>
        <v>3.125</v>
      </c>
      <c r="R48">
        <f t="shared" si="0"/>
        <v>41</v>
      </c>
      <c r="S48">
        <f t="shared" si="5"/>
        <v>-0.011261032631104284</v>
      </c>
      <c r="T48">
        <f t="shared" si="2"/>
        <v>-0.011261032631104284</v>
      </c>
      <c r="V48">
        <f t="shared" si="6"/>
        <v>0</v>
      </c>
    </row>
    <row r="49" spans="15:22" ht="12.75">
      <c r="O49">
        <f t="shared" si="3"/>
        <v>43</v>
      </c>
      <c r="P49" s="2">
        <f t="shared" si="4"/>
        <v>42</v>
      </c>
      <c r="Q49" s="2">
        <f t="shared" si="7"/>
        <v>3.125</v>
      </c>
      <c r="R49">
        <f t="shared" si="0"/>
        <v>42</v>
      </c>
      <c r="S49">
        <f t="shared" si="5"/>
        <v>-0.010181957945527037</v>
      </c>
      <c r="T49">
        <f t="shared" si="2"/>
        <v>-0.010181957945527037</v>
      </c>
      <c r="V49">
        <f t="shared" si="6"/>
        <v>0</v>
      </c>
    </row>
    <row r="50" spans="15:22" ht="12.75">
      <c r="O50">
        <f t="shared" si="3"/>
        <v>44</v>
      </c>
      <c r="P50" s="2">
        <f t="shared" si="4"/>
        <v>43</v>
      </c>
      <c r="Q50" s="2">
        <f t="shared" si="7"/>
        <v>3.125</v>
      </c>
      <c r="R50">
        <f t="shared" si="0"/>
        <v>43</v>
      </c>
      <c r="S50">
        <f t="shared" si="5"/>
        <v>-0.009278734960748485</v>
      </c>
      <c r="T50">
        <f t="shared" si="2"/>
        <v>-0.009278734960748485</v>
      </c>
      <c r="V50">
        <f t="shared" si="6"/>
        <v>0</v>
      </c>
    </row>
    <row r="51" spans="15:22" ht="12.75">
      <c r="O51">
        <f t="shared" si="3"/>
        <v>45</v>
      </c>
      <c r="P51" s="2">
        <f t="shared" si="4"/>
        <v>44</v>
      </c>
      <c r="Q51" s="2">
        <f t="shared" si="7"/>
        <v>3.125</v>
      </c>
      <c r="R51">
        <f t="shared" si="0"/>
        <v>44</v>
      </c>
      <c r="S51">
        <f t="shared" si="5"/>
        <v>-0.008514634268992998</v>
      </c>
      <c r="T51">
        <f t="shared" si="2"/>
        <v>-0.008514634268992998</v>
      </c>
      <c r="V51">
        <f t="shared" si="6"/>
        <v>0</v>
      </c>
    </row>
    <row r="52" spans="15:22" ht="12.75">
      <c r="O52">
        <f t="shared" si="3"/>
        <v>46</v>
      </c>
      <c r="P52" s="2">
        <f t="shared" si="4"/>
        <v>45</v>
      </c>
      <c r="Q52" s="2">
        <f t="shared" si="7"/>
        <v>3.125</v>
      </c>
      <c r="R52">
        <f t="shared" si="0"/>
        <v>45</v>
      </c>
      <c r="S52">
        <f t="shared" si="5"/>
        <v>-0.00786219639898206</v>
      </c>
      <c r="T52">
        <f t="shared" si="2"/>
        <v>-0.00786219639898206</v>
      </c>
      <c r="V52">
        <f t="shared" si="6"/>
        <v>0</v>
      </c>
    </row>
    <row r="53" spans="15:22" ht="12.75">
      <c r="O53">
        <f t="shared" si="3"/>
        <v>47</v>
      </c>
      <c r="P53" s="2">
        <f t="shared" si="4"/>
        <v>46</v>
      </c>
      <c r="Q53" s="2">
        <f t="shared" si="7"/>
        <v>3.125</v>
      </c>
      <c r="R53">
        <f t="shared" si="0"/>
        <v>46</v>
      </c>
      <c r="S53">
        <f t="shared" si="5"/>
        <v>-0.007300599031175286</v>
      </c>
      <c r="T53">
        <f t="shared" si="2"/>
        <v>-0.007300599031175286</v>
      </c>
      <c r="V53">
        <f t="shared" si="6"/>
        <v>0</v>
      </c>
    </row>
    <row r="54" spans="15:22" ht="12.75">
      <c r="O54">
        <f t="shared" si="3"/>
        <v>48</v>
      </c>
      <c r="P54" s="2">
        <f t="shared" si="4"/>
        <v>47</v>
      </c>
      <c r="Q54" s="2">
        <f t="shared" si="7"/>
        <v>3.125</v>
      </c>
      <c r="R54">
        <f t="shared" si="0"/>
        <v>47</v>
      </c>
      <c r="S54">
        <f t="shared" si="5"/>
        <v>-0.006813830095078994</v>
      </c>
      <c r="T54">
        <f t="shared" si="2"/>
        <v>-0.006813830095078994</v>
      </c>
      <c r="V54">
        <f t="shared" si="6"/>
        <v>0</v>
      </c>
    </row>
    <row r="55" spans="15:22" ht="12.75">
      <c r="O55">
        <f t="shared" si="3"/>
        <v>49</v>
      </c>
      <c r="P55" s="2">
        <f t="shared" si="4"/>
        <v>48</v>
      </c>
      <c r="Q55" s="2">
        <f t="shared" si="7"/>
        <v>3.125</v>
      </c>
      <c r="R55">
        <f t="shared" si="0"/>
        <v>48</v>
      </c>
      <c r="S55">
        <f t="shared" si="5"/>
        <v>-0.0063894120882015916</v>
      </c>
      <c r="T55">
        <f t="shared" si="2"/>
        <v>-0.0063894120882015916</v>
      </c>
      <c r="V55">
        <f t="shared" si="6"/>
        <v>0</v>
      </c>
    </row>
    <row r="56" spans="15:22" ht="12.75">
      <c r="O56">
        <f t="shared" si="3"/>
        <v>50</v>
      </c>
      <c r="P56" s="2">
        <f t="shared" si="4"/>
        <v>49</v>
      </c>
      <c r="Q56" s="2">
        <f t="shared" si="7"/>
        <v>3.125</v>
      </c>
      <c r="R56">
        <f t="shared" si="0"/>
        <v>49</v>
      </c>
      <c r="S56">
        <f t="shared" si="5"/>
        <v>-0.00601750163746119</v>
      </c>
      <c r="T56">
        <f t="shared" si="2"/>
        <v>-0.00601750163746119</v>
      </c>
      <c r="V56">
        <f t="shared" si="6"/>
        <v>0</v>
      </c>
    </row>
    <row r="57" spans="15:22" ht="12.75">
      <c r="O57">
        <f t="shared" si="3"/>
        <v>51</v>
      </c>
      <c r="P57" s="2">
        <f t="shared" si="4"/>
        <v>50</v>
      </c>
      <c r="Q57" s="2">
        <f t="shared" si="7"/>
        <v>3.125</v>
      </c>
      <c r="R57">
        <f t="shared" si="0"/>
        <v>50</v>
      </c>
      <c r="S57">
        <f t="shared" si="5"/>
        <v>-0.005690245815009043</v>
      </c>
      <c r="T57">
        <f t="shared" si="2"/>
        <v>-0.005690245815009043</v>
      </c>
      <c r="V57">
        <f t="shared" si="6"/>
        <v>0</v>
      </c>
    </row>
    <row r="58" spans="15:22" ht="12.75">
      <c r="O58">
        <f t="shared" si="3"/>
        <v>52</v>
      </c>
      <c r="P58" s="2">
        <f t="shared" si="4"/>
        <v>51</v>
      </c>
      <c r="Q58" s="2">
        <f t="shared" si="7"/>
        <v>3.125</v>
      </c>
      <c r="R58">
        <f t="shared" si="0"/>
        <v>51</v>
      </c>
      <c r="S58">
        <f t="shared" si="5"/>
        <v>-0.005401315862093938</v>
      </c>
      <c r="T58">
        <f t="shared" si="2"/>
        <v>-0.005401315862093938</v>
      </c>
      <c r="V58">
        <f t="shared" si="6"/>
        <v>0</v>
      </c>
    </row>
    <row r="59" spans="15:22" ht="12.75">
      <c r="O59">
        <f t="shared" si="3"/>
        <v>53</v>
      </c>
      <c r="P59" s="2">
        <f t="shared" si="4"/>
        <v>52</v>
      </c>
      <c r="Q59" s="2">
        <f t="shared" si="7"/>
        <v>3.125</v>
      </c>
      <c r="R59">
        <f t="shared" si="0"/>
        <v>52</v>
      </c>
      <c r="S59">
        <f t="shared" si="5"/>
        <v>-0.005145564968247346</v>
      </c>
      <c r="T59">
        <f t="shared" si="2"/>
        <v>-0.005145564968247346</v>
      </c>
      <c r="V59">
        <f t="shared" si="6"/>
        <v>0</v>
      </c>
    </row>
    <row r="60" spans="15:22" ht="12.75">
      <c r="O60">
        <f t="shared" si="3"/>
        <v>54</v>
      </c>
      <c r="P60" s="2">
        <f t="shared" si="4"/>
        <v>53</v>
      </c>
      <c r="Q60" s="2">
        <f t="shared" si="7"/>
        <v>3.125</v>
      </c>
      <c r="R60">
        <f t="shared" si="0"/>
        <v>53</v>
      </c>
      <c r="S60">
        <f t="shared" si="5"/>
        <v>-0.004918773916218681</v>
      </c>
      <c r="T60">
        <f t="shared" si="2"/>
        <v>-0.004918773916218681</v>
      </c>
      <c r="V60">
        <f t="shared" si="6"/>
        <v>0</v>
      </c>
    </row>
    <row r="61" spans="15:22" ht="12.75">
      <c r="O61">
        <f t="shared" si="3"/>
        <v>55</v>
      </c>
      <c r="P61" s="2">
        <f t="shared" si="4"/>
        <v>54</v>
      </c>
      <c r="Q61" s="2">
        <f t="shared" si="7"/>
        <v>3.125</v>
      </c>
      <c r="R61">
        <f t="shared" si="0"/>
        <v>54</v>
      </c>
      <c r="S61">
        <f t="shared" si="5"/>
        <v>-0.0047174597739272515</v>
      </c>
      <c r="T61">
        <f t="shared" si="2"/>
        <v>-0.0047174597739272515</v>
      </c>
      <c r="V61">
        <f t="shared" si="6"/>
        <v>0</v>
      </c>
    </row>
    <row r="62" spans="15:22" ht="12.75">
      <c r="O62">
        <f t="shared" si="3"/>
        <v>56</v>
      </c>
      <c r="P62" s="2">
        <f t="shared" si="4"/>
        <v>55</v>
      </c>
      <c r="Q62" s="2">
        <f t="shared" si="7"/>
        <v>3.125</v>
      </c>
      <c r="R62">
        <f t="shared" si="0"/>
        <v>55</v>
      </c>
      <c r="S62">
        <f t="shared" si="5"/>
        <v>-0.004538730408475802</v>
      </c>
      <c r="T62">
        <f t="shared" si="2"/>
        <v>-0.004538730408475802</v>
      </c>
      <c r="V62">
        <f t="shared" si="6"/>
        <v>0</v>
      </c>
    </row>
    <row r="63" spans="15:22" ht="12.75">
      <c r="O63">
        <f t="shared" si="3"/>
        <v>57</v>
      </c>
      <c r="P63" s="2">
        <f t="shared" si="4"/>
        <v>56</v>
      </c>
      <c r="Q63" s="2">
        <f t="shared" si="7"/>
        <v>3.125</v>
      </c>
      <c r="R63">
        <f t="shared" si="0"/>
        <v>56</v>
      </c>
      <c r="S63">
        <f t="shared" si="5"/>
        <v>-0.004380172721323977</v>
      </c>
      <c r="T63">
        <f t="shared" si="2"/>
        <v>-0.004380172721323977</v>
      </c>
      <c r="V63">
        <f t="shared" si="6"/>
        <v>0</v>
      </c>
    </row>
    <row r="64" spans="15:22" ht="12.75">
      <c r="O64">
        <f t="shared" si="3"/>
        <v>58</v>
      </c>
      <c r="P64" s="2">
        <f t="shared" si="4"/>
        <v>57</v>
      </c>
      <c r="Q64" s="2">
        <f t="shared" si="7"/>
        <v>3.125</v>
      </c>
      <c r="R64">
        <f t="shared" si="0"/>
        <v>57</v>
      </c>
      <c r="S64">
        <f t="shared" si="5"/>
        <v>-0.004239766001185639</v>
      </c>
      <c r="T64">
        <f t="shared" si="2"/>
        <v>-0.004239766001185639</v>
      </c>
      <c r="V64">
        <f t="shared" si="6"/>
        <v>0</v>
      </c>
    </row>
    <row r="65" spans="15:22" ht="12.75">
      <c r="O65">
        <f t="shared" si="3"/>
        <v>59</v>
      </c>
      <c r="P65" s="2">
        <f t="shared" si="4"/>
        <v>58</v>
      </c>
      <c r="Q65" s="2">
        <f t="shared" si="7"/>
        <v>3.125</v>
      </c>
      <c r="R65">
        <f t="shared" si="0"/>
        <v>58</v>
      </c>
      <c r="S65">
        <f t="shared" si="5"/>
        <v>-0.004115814207128658</v>
      </c>
      <c r="T65">
        <f t="shared" si="2"/>
        <v>-0.004115814207128658</v>
      </c>
      <c r="V65">
        <f t="shared" si="6"/>
        <v>0</v>
      </c>
    </row>
    <row r="66" spans="15:22" ht="12.75">
      <c r="O66">
        <f t="shared" si="3"/>
        <v>60</v>
      </c>
      <c r="P66" s="2">
        <f t="shared" si="4"/>
        <v>59</v>
      </c>
      <c r="Q66" s="2">
        <f t="shared" si="7"/>
        <v>3.125</v>
      </c>
      <c r="R66">
        <f t="shared" si="0"/>
        <v>59</v>
      </c>
      <c r="S66">
        <f t="shared" si="5"/>
        <v>-0.004006892683424393</v>
      </c>
      <c r="T66">
        <f t="shared" si="2"/>
        <v>-0.004006892683424393</v>
      </c>
      <c r="V66">
        <f t="shared" si="6"/>
        <v>0</v>
      </c>
    </row>
    <row r="67" spans="15:22" ht="12.75">
      <c r="O67">
        <f t="shared" si="3"/>
        <v>61</v>
      </c>
      <c r="P67" s="2">
        <f t="shared" si="4"/>
        <v>60</v>
      </c>
      <c r="Q67" s="2">
        <f t="shared" si="7"/>
        <v>3.125</v>
      </c>
      <c r="R67">
        <f aca="true" t="shared" si="8" ref="R67:R130">P67</f>
        <v>60</v>
      </c>
      <c r="S67">
        <f t="shared" si="5"/>
        <v>-0.0039118060028590865</v>
      </c>
      <c r="T67">
        <f t="shared" si="2"/>
        <v>-0.0039118060028590865</v>
      </c>
      <c r="V67">
        <f t="shared" si="6"/>
        <v>0</v>
      </c>
    </row>
    <row r="68" spans="15:22" ht="12.75">
      <c r="O68">
        <f t="shared" si="3"/>
        <v>62</v>
      </c>
      <c r="P68" s="2">
        <f t="shared" si="4"/>
        <v>61</v>
      </c>
      <c r="Q68" s="2">
        <f t="shared" si="7"/>
        <v>3.125</v>
      </c>
      <c r="R68">
        <f t="shared" si="8"/>
        <v>61</v>
      </c>
      <c r="S68">
        <f t="shared" si="5"/>
        <v>-0.0038295544910541676</v>
      </c>
      <c r="T68">
        <f t="shared" si="2"/>
        <v>-0.0038295544910541676</v>
      </c>
      <c r="V68">
        <f t="shared" si="6"/>
        <v>0</v>
      </c>
    </row>
    <row r="69" spans="15:22" ht="12.75">
      <c r="O69">
        <f t="shared" si="3"/>
        <v>63</v>
      </c>
      <c r="P69" s="2">
        <f t="shared" si="4"/>
        <v>62</v>
      </c>
      <c r="Q69" s="2">
        <f t="shared" si="7"/>
        <v>3.125</v>
      </c>
      <c r="R69">
        <f t="shared" si="8"/>
        <v>62</v>
      </c>
      <c r="S69">
        <f t="shared" si="5"/>
        <v>-0.00375930760455701</v>
      </c>
      <c r="T69">
        <f t="shared" si="2"/>
        <v>-0.00375930760455701</v>
      </c>
      <c r="V69">
        <f t="shared" si="6"/>
        <v>0</v>
      </c>
    </row>
    <row r="70" spans="15:22" ht="12.75">
      <c r="O70">
        <f t="shared" si="3"/>
        <v>64</v>
      </c>
      <c r="P70" s="2">
        <f t="shared" si="4"/>
        <v>63</v>
      </c>
      <c r="Q70" s="2">
        <f t="shared" si="7"/>
        <v>3.125</v>
      </c>
      <c r="R70">
        <f t="shared" si="8"/>
        <v>63</v>
      </c>
      <c r="S70">
        <f t="shared" si="5"/>
        <v>-0.003700382790443352</v>
      </c>
      <c r="T70">
        <f t="shared" si="2"/>
        <v>-0.003700382790443352</v>
      </c>
      <c r="V70">
        <f t="shared" si="6"/>
        <v>0</v>
      </c>
    </row>
    <row r="71" spans="15:22" ht="12.75">
      <c r="O71">
        <f t="shared" si="3"/>
        <v>65</v>
      </c>
      <c r="P71" s="2">
        <f t="shared" si="4"/>
        <v>64</v>
      </c>
      <c r="Q71" s="2">
        <f t="shared" si="7"/>
        <v>3.125</v>
      </c>
      <c r="R71">
        <f t="shared" si="8"/>
        <v>64</v>
      </c>
      <c r="S71">
        <f t="shared" si="5"/>
        <v>-0.0036522287932530435</v>
      </c>
      <c r="T71">
        <f t="shared" si="2"/>
        <v>-0.0036522287932530435</v>
      </c>
      <c r="V71">
        <f t="shared" si="6"/>
        <v>0</v>
      </c>
    </row>
    <row r="72" spans="15:22" ht="12.75">
      <c r="O72">
        <f t="shared" si="3"/>
        <v>66</v>
      </c>
      <c r="P72" s="2">
        <f t="shared" si="4"/>
        <v>65</v>
      </c>
      <c r="Q72" s="2">
        <f t="shared" si="7"/>
        <v>3.125</v>
      </c>
      <c r="R72">
        <f t="shared" si="8"/>
        <v>65</v>
      </c>
      <c r="S72">
        <f t="shared" si="5"/>
        <v>-0.003614412629865605</v>
      </c>
      <c r="T72">
        <f aca="true" t="shared" si="9" ref="T72:T135">S72/(SQRT(1-$N$7^2)+(S72/2)*(1-SQRT(1-$N$7^2)))</f>
        <v>-0.003614412629865605</v>
      </c>
      <c r="V72">
        <f t="shared" si="6"/>
        <v>0</v>
      </c>
    </row>
    <row r="73" spans="15:22" ht="12.75">
      <c r="O73">
        <f aca="true" t="shared" si="10" ref="O73:O136">O72+1</f>
        <v>67</v>
      </c>
      <c r="P73" s="2">
        <f aca="true" t="shared" si="11" ref="P73:P115">P72+$J$7</f>
        <v>66</v>
      </c>
      <c r="Q73" s="2">
        <f t="shared" si="7"/>
        <v>3.125</v>
      </c>
      <c r="R73">
        <f t="shared" si="8"/>
        <v>66</v>
      </c>
      <c r="S73">
        <f aca="true" t="shared" si="12" ref="S73:S136">Cp($P$7:$Q$146,2,$J$7,P73)</f>
        <v>-0.003586609648084772</v>
      </c>
      <c r="T73">
        <f t="shared" si="9"/>
        <v>-0.003586609648084772</v>
      </c>
      <c r="V73">
        <f aca="true" t="shared" si="13" ref="V73:V136">$J$7*(Q73*(Q74-Q72)*T73/(P74-P72))</f>
        <v>0</v>
      </c>
    </row>
    <row r="74" spans="15:22" ht="12.75">
      <c r="O74">
        <f t="shared" si="10"/>
        <v>68</v>
      </c>
      <c r="P74" s="2">
        <f t="shared" si="11"/>
        <v>67</v>
      </c>
      <c r="Q74" s="2">
        <f t="shared" si="7"/>
        <v>3.125</v>
      </c>
      <c r="R74">
        <f t="shared" si="8"/>
        <v>67</v>
      </c>
      <c r="S74">
        <f t="shared" si="12"/>
        <v>-0.0035685962371714394</v>
      </c>
      <c r="T74">
        <f t="shared" si="9"/>
        <v>-0.0035685962371714394</v>
      </c>
      <c r="V74">
        <f t="shared" si="13"/>
        <v>0</v>
      </c>
    </row>
    <row r="75" spans="15:22" ht="12.75">
      <c r="O75">
        <f t="shared" si="10"/>
        <v>69</v>
      </c>
      <c r="P75" s="2">
        <f t="shared" si="11"/>
        <v>68</v>
      </c>
      <c r="Q75" s="2">
        <f t="shared" si="7"/>
        <v>3.125</v>
      </c>
      <c r="R75">
        <f t="shared" si="8"/>
        <v>68</v>
      </c>
      <c r="S75">
        <f t="shared" si="12"/>
        <v>-0.0035602448806725975</v>
      </c>
      <c r="T75">
        <f t="shared" si="9"/>
        <v>-0.0035602448806725975</v>
      </c>
      <c r="V75">
        <f t="shared" si="13"/>
        <v>0</v>
      </c>
    </row>
    <row r="76" spans="15:22" ht="12.75">
      <c r="O76">
        <f t="shared" si="10"/>
        <v>70</v>
      </c>
      <c r="P76" s="2">
        <f t="shared" si="11"/>
        <v>69</v>
      </c>
      <c r="Q76" s="2">
        <f t="shared" si="7"/>
        <v>3.125</v>
      </c>
      <c r="R76">
        <f t="shared" si="8"/>
        <v>69</v>
      </c>
      <c r="S76">
        <f t="shared" si="12"/>
        <v>-0.0035615213428365038</v>
      </c>
      <c r="T76">
        <f t="shared" si="9"/>
        <v>-0.0035615213428365038</v>
      </c>
      <c r="V76">
        <f t="shared" si="13"/>
        <v>0</v>
      </c>
    </row>
    <row r="77" spans="15:22" ht="12.75">
      <c r="O77">
        <f t="shared" si="10"/>
        <v>71</v>
      </c>
      <c r="P77" s="2">
        <f t="shared" si="11"/>
        <v>70</v>
      </c>
      <c r="Q77" s="2">
        <f t="shared" si="7"/>
        <v>3.125</v>
      </c>
      <c r="R77">
        <f t="shared" si="8"/>
        <v>70</v>
      </c>
      <c r="S77">
        <f t="shared" si="12"/>
        <v>-0.0035724838667666693</v>
      </c>
      <c r="T77">
        <f t="shared" si="9"/>
        <v>-0.0035724838667666693</v>
      </c>
      <c r="V77">
        <f t="shared" si="13"/>
        <v>0</v>
      </c>
    </row>
    <row r="78" spans="15:22" ht="12.75">
      <c r="O78">
        <f t="shared" si="10"/>
        <v>72</v>
      </c>
      <c r="P78" s="2">
        <f t="shared" si="11"/>
        <v>71</v>
      </c>
      <c r="Q78" s="2">
        <f t="shared" si="7"/>
        <v>3.125</v>
      </c>
      <c r="R78">
        <f t="shared" si="8"/>
        <v>71</v>
      </c>
      <c r="S78">
        <f t="shared" si="12"/>
        <v>-0.003593284340960185</v>
      </c>
      <c r="T78">
        <f t="shared" si="9"/>
        <v>-0.003593284340960185</v>
      </c>
      <c r="V78">
        <f t="shared" si="13"/>
        <v>0</v>
      </c>
    </row>
    <row r="79" spans="15:22" ht="12.75">
      <c r="O79">
        <f t="shared" si="10"/>
        <v>73</v>
      </c>
      <c r="P79" s="2">
        <f t="shared" si="11"/>
        <v>72</v>
      </c>
      <c r="Q79" s="2">
        <f t="shared" si="7"/>
        <v>3.125</v>
      </c>
      <c r="R79">
        <f t="shared" si="8"/>
        <v>72</v>
      </c>
      <c r="S79">
        <f t="shared" si="12"/>
        <v>-0.003624171465890036</v>
      </c>
      <c r="T79">
        <f t="shared" si="9"/>
        <v>-0.003624171465890036</v>
      </c>
      <c r="V79">
        <f t="shared" si="13"/>
        <v>0</v>
      </c>
    </row>
    <row r="80" spans="15:22" ht="12.75">
      <c r="O80">
        <f t="shared" si="10"/>
        <v>74</v>
      </c>
      <c r="P80" s="2">
        <f t="shared" si="11"/>
        <v>73</v>
      </c>
      <c r="Q80" s="2">
        <f t="shared" si="7"/>
        <v>3.125</v>
      </c>
      <c r="R80">
        <f t="shared" si="8"/>
        <v>73</v>
      </c>
      <c r="S80">
        <f t="shared" si="12"/>
        <v>-0.0036654960283428756</v>
      </c>
      <c r="T80">
        <f t="shared" si="9"/>
        <v>-0.0036654960283428756</v>
      </c>
      <c r="V80">
        <f t="shared" si="13"/>
        <v>0</v>
      </c>
    </row>
    <row r="81" spans="15:22" ht="12.75">
      <c r="O81">
        <f t="shared" si="10"/>
        <v>75</v>
      </c>
      <c r="P81" s="2">
        <f t="shared" si="11"/>
        <v>74</v>
      </c>
      <c r="Q81" s="2">
        <f t="shared" si="7"/>
        <v>3.125</v>
      </c>
      <c r="R81">
        <f t="shared" si="8"/>
        <v>74</v>
      </c>
      <c r="S81">
        <f t="shared" si="12"/>
        <v>-0.003717718472852288</v>
      </c>
      <c r="T81">
        <f t="shared" si="9"/>
        <v>-0.003717718472852288</v>
      </c>
      <c r="V81">
        <f t="shared" si="13"/>
        <v>0</v>
      </c>
    </row>
    <row r="82" spans="15:22" ht="12.75">
      <c r="O82">
        <f t="shared" si="10"/>
        <v>76</v>
      </c>
      <c r="P82" s="2">
        <f t="shared" si="11"/>
        <v>75</v>
      </c>
      <c r="Q82" s="2">
        <f t="shared" si="7"/>
        <v>3.125</v>
      </c>
      <c r="R82">
        <f t="shared" si="8"/>
        <v>75</v>
      </c>
      <c r="S82">
        <f t="shared" si="12"/>
        <v>-0.003781419051723412</v>
      </c>
      <c r="T82">
        <f t="shared" si="9"/>
        <v>-0.003781419051723412</v>
      </c>
      <c r="V82">
        <f t="shared" si="13"/>
        <v>0</v>
      </c>
    </row>
    <row r="83" spans="15:22" ht="12.75">
      <c r="O83">
        <f t="shared" si="10"/>
        <v>77</v>
      </c>
      <c r="P83" s="2">
        <f t="shared" si="11"/>
        <v>76</v>
      </c>
      <c r="Q83" s="2">
        <f t="shared" si="7"/>
        <v>3.125</v>
      </c>
      <c r="R83">
        <f t="shared" si="8"/>
        <v>76</v>
      </c>
      <c r="S83">
        <f t="shared" si="12"/>
        <v>-0.003857310943624588</v>
      </c>
      <c r="T83">
        <f t="shared" si="9"/>
        <v>-0.003857310943624588</v>
      </c>
      <c r="V83">
        <f t="shared" si="13"/>
        <v>0</v>
      </c>
    </row>
    <row r="84" spans="15:22" ht="12.75">
      <c r="O84">
        <f t="shared" si="10"/>
        <v>78</v>
      </c>
      <c r="P84" s="2">
        <f t="shared" si="11"/>
        <v>77</v>
      </c>
      <c r="Q84" s="2">
        <f t="shared" si="7"/>
        <v>3.125</v>
      </c>
      <c r="R84">
        <f t="shared" si="8"/>
        <v>77</v>
      </c>
      <c r="S84">
        <f t="shared" si="12"/>
        <v>-0.0039462568626911715</v>
      </c>
      <c r="T84">
        <f t="shared" si="9"/>
        <v>-0.0039462568626911715</v>
      </c>
      <c r="V84">
        <f t="shared" si="13"/>
        <v>0</v>
      </c>
    </row>
    <row r="85" spans="15:22" ht="12.75">
      <c r="O85">
        <f t="shared" si="10"/>
        <v>79</v>
      </c>
      <c r="P85" s="2">
        <f t="shared" si="11"/>
        <v>78</v>
      </c>
      <c r="Q85" s="2">
        <f t="shared" si="7"/>
        <v>3.125</v>
      </c>
      <c r="R85">
        <f t="shared" si="8"/>
        <v>78</v>
      </c>
      <c r="S85">
        <f t="shared" si="12"/>
        <v>-0.004049289844765074</v>
      </c>
      <c r="T85">
        <f t="shared" si="9"/>
        <v>-0.004049289844765074</v>
      </c>
      <c r="V85">
        <f t="shared" si="13"/>
        <v>0</v>
      </c>
    </row>
    <row r="86" spans="15:22" ht="12.75">
      <c r="O86">
        <f t="shared" si="10"/>
        <v>80</v>
      </c>
      <c r="P86" s="2">
        <f t="shared" si="11"/>
        <v>79</v>
      </c>
      <c r="Q86" s="2">
        <f t="shared" si="7"/>
        <v>3.125</v>
      </c>
      <c r="R86">
        <f t="shared" si="8"/>
        <v>79</v>
      </c>
      <c r="S86">
        <f t="shared" si="12"/>
        <v>-0.004167639106979443</v>
      </c>
      <c r="T86">
        <f t="shared" si="9"/>
        <v>-0.004167639106979443</v>
      </c>
      <c r="V86">
        <f t="shared" si="13"/>
        <v>0</v>
      </c>
    </row>
    <row r="87" spans="15:22" ht="12.75">
      <c r="O87">
        <f t="shared" si="10"/>
        <v>81</v>
      </c>
      <c r="P87" s="2">
        <f t="shared" si="11"/>
        <v>80</v>
      </c>
      <c r="Q87" s="2">
        <f aca="true" t="shared" si="14" ref="Q87:Q115">IF(P87&lt;$M$7+$J$7,rB($M$7,$K$7,P87),$L$7)</f>
        <v>3.125</v>
      </c>
      <c r="R87">
        <f t="shared" si="8"/>
        <v>80</v>
      </c>
      <c r="S87">
        <f t="shared" si="12"/>
        <v>-0.004302762147869742</v>
      </c>
      <c r="T87">
        <f t="shared" si="9"/>
        <v>-0.004302762147869742</v>
      </c>
      <c r="V87">
        <f t="shared" si="13"/>
        <v>0</v>
      </c>
    </row>
    <row r="88" spans="15:22" ht="12.75">
      <c r="O88">
        <f t="shared" si="10"/>
        <v>82</v>
      </c>
      <c r="P88" s="2">
        <f t="shared" si="11"/>
        <v>81</v>
      </c>
      <c r="Q88" s="2">
        <f t="shared" si="14"/>
        <v>3.125</v>
      </c>
      <c r="R88">
        <f t="shared" si="8"/>
        <v>81</v>
      </c>
      <c r="S88">
        <f t="shared" si="12"/>
        <v>-0.004456384610165241</v>
      </c>
      <c r="T88">
        <f t="shared" si="9"/>
        <v>-0.004456384610165241</v>
      </c>
      <c r="V88">
        <f t="shared" si="13"/>
        <v>0</v>
      </c>
    </row>
    <row r="89" spans="15:22" ht="12.75">
      <c r="O89">
        <f t="shared" si="10"/>
        <v>83</v>
      </c>
      <c r="P89" s="2">
        <f t="shared" si="11"/>
        <v>82</v>
      </c>
      <c r="Q89" s="2">
        <f t="shared" si="14"/>
        <v>3.125</v>
      </c>
      <c r="R89">
        <f t="shared" si="8"/>
        <v>82</v>
      </c>
      <c r="S89">
        <f t="shared" si="12"/>
        <v>-0.004630549898837844</v>
      </c>
      <c r="T89">
        <f t="shared" si="9"/>
        <v>-0.004630549898837844</v>
      </c>
      <c r="V89">
        <f t="shared" si="13"/>
        <v>0</v>
      </c>
    </row>
    <row r="90" spans="15:22" ht="12.75">
      <c r="O90">
        <f t="shared" si="10"/>
        <v>84</v>
      </c>
      <c r="P90" s="2">
        <f t="shared" si="11"/>
        <v>83</v>
      </c>
      <c r="Q90" s="2">
        <f t="shared" si="14"/>
        <v>3.125</v>
      </c>
      <c r="R90">
        <f t="shared" si="8"/>
        <v>83</v>
      </c>
      <c r="S90">
        <f t="shared" si="12"/>
        <v>-0.004827681177109252</v>
      </c>
      <c r="T90">
        <f t="shared" si="9"/>
        <v>-0.004827681177109252</v>
      </c>
      <c r="V90">
        <f t="shared" si="13"/>
        <v>0</v>
      </c>
    </row>
    <row r="91" spans="15:22" ht="12.75">
      <c r="O91">
        <f t="shared" si="10"/>
        <v>85</v>
      </c>
      <c r="P91" s="2">
        <f t="shared" si="11"/>
        <v>84</v>
      </c>
      <c r="Q91" s="2">
        <f t="shared" si="14"/>
        <v>3.125</v>
      </c>
      <c r="R91">
        <f t="shared" si="8"/>
        <v>84</v>
      </c>
      <c r="S91">
        <f t="shared" si="12"/>
        <v>-0.005050659215900166</v>
      </c>
      <c r="T91">
        <f t="shared" si="9"/>
        <v>-0.005050659215900166</v>
      </c>
      <c r="V91">
        <f t="shared" si="13"/>
        <v>0</v>
      </c>
    </row>
    <row r="92" spans="11:22" ht="12.75">
      <c r="K92" s="9" t="s">
        <v>23</v>
      </c>
      <c r="L92" s="25"/>
      <c r="M92" s="25"/>
      <c r="N92" s="27"/>
      <c r="O92">
        <f t="shared" si="10"/>
        <v>86</v>
      </c>
      <c r="P92" s="2">
        <f t="shared" si="11"/>
        <v>85</v>
      </c>
      <c r="Q92" s="2">
        <f t="shared" si="14"/>
        <v>3.125</v>
      </c>
      <c r="R92">
        <f t="shared" si="8"/>
        <v>85</v>
      </c>
      <c r="S92">
        <f t="shared" si="12"/>
        <v>-0.00530292073819778</v>
      </c>
      <c r="T92">
        <f t="shared" si="9"/>
        <v>-0.00530292073819778</v>
      </c>
      <c r="V92">
        <f t="shared" si="13"/>
        <v>0</v>
      </c>
    </row>
    <row r="93" spans="11:22" ht="12.75">
      <c r="K93" s="8" t="s">
        <v>25</v>
      </c>
      <c r="L93" s="7"/>
      <c r="M93" s="7"/>
      <c r="N93" s="26"/>
      <c r="O93">
        <f t="shared" si="10"/>
        <v>87</v>
      </c>
      <c r="P93" s="2">
        <f t="shared" si="11"/>
        <v>86</v>
      </c>
      <c r="Q93" s="2">
        <f t="shared" si="14"/>
        <v>3.125</v>
      </c>
      <c r="R93">
        <f t="shared" si="8"/>
        <v>86</v>
      </c>
      <c r="S93">
        <f t="shared" si="12"/>
        <v>-0.005588583510683318</v>
      </c>
      <c r="T93">
        <f t="shared" si="9"/>
        <v>-0.005588583510683318</v>
      </c>
      <c r="V93">
        <f t="shared" si="13"/>
        <v>0</v>
      </c>
    </row>
    <row r="94" spans="11:22" ht="12.75">
      <c r="K94" s="8" t="s">
        <v>24</v>
      </c>
      <c r="L94" s="7"/>
      <c r="M94" s="7"/>
      <c r="N94" s="26"/>
      <c r="O94">
        <f t="shared" si="10"/>
        <v>88</v>
      </c>
      <c r="P94" s="2">
        <f t="shared" si="11"/>
        <v>87</v>
      </c>
      <c r="Q94" s="2">
        <f t="shared" si="14"/>
        <v>3.125</v>
      </c>
      <c r="R94">
        <f t="shared" si="8"/>
        <v>87</v>
      </c>
      <c r="S94">
        <f t="shared" si="12"/>
        <v>-0.00591260668426258</v>
      </c>
      <c r="T94">
        <f t="shared" si="9"/>
        <v>-0.00591260668426258</v>
      </c>
      <c r="V94">
        <f t="shared" si="13"/>
        <v>0</v>
      </c>
    </row>
    <row r="95" spans="11:22" ht="12.75">
      <c r="K95" s="12" t="s">
        <v>26</v>
      </c>
      <c r="L95" s="22"/>
      <c r="M95" s="22"/>
      <c r="N95" s="15"/>
      <c r="O95">
        <f t="shared" si="10"/>
        <v>89</v>
      </c>
      <c r="P95" s="2">
        <f t="shared" si="11"/>
        <v>88</v>
      </c>
      <c r="Q95" s="2">
        <f t="shared" si="14"/>
        <v>3.125</v>
      </c>
      <c r="R95">
        <f t="shared" si="8"/>
        <v>88</v>
      </c>
      <c r="S95">
        <f t="shared" si="12"/>
        <v>-0.006280998060633992</v>
      </c>
      <c r="T95">
        <f t="shared" si="9"/>
        <v>-0.006280998060633992</v>
      </c>
      <c r="V95">
        <f t="shared" si="13"/>
        <v>0</v>
      </c>
    </row>
    <row r="96" spans="15:22" ht="12.75">
      <c r="O96">
        <f t="shared" si="10"/>
        <v>90</v>
      </c>
      <c r="P96" s="2">
        <f t="shared" si="11"/>
        <v>89</v>
      </c>
      <c r="Q96" s="2">
        <f t="shared" si="14"/>
        <v>3.125</v>
      </c>
      <c r="R96">
        <f t="shared" si="8"/>
        <v>89</v>
      </c>
      <c r="S96">
        <f t="shared" si="12"/>
        <v>-0.006701084496309493</v>
      </c>
      <c r="T96">
        <f t="shared" si="9"/>
        <v>-0.006701084496309493</v>
      </c>
      <c r="V96">
        <f t="shared" si="13"/>
        <v>0</v>
      </c>
    </row>
    <row r="97" spans="15:22" ht="12.75">
      <c r="O97">
        <f t="shared" si="10"/>
        <v>91</v>
      </c>
      <c r="P97" s="2">
        <f t="shared" si="11"/>
        <v>90</v>
      </c>
      <c r="Q97" s="2">
        <f t="shared" si="14"/>
        <v>3.125</v>
      </c>
      <c r="R97">
        <f t="shared" si="8"/>
        <v>90</v>
      </c>
      <c r="S97">
        <f t="shared" si="12"/>
        <v>-0.007181868206143806</v>
      </c>
      <c r="T97">
        <f t="shared" si="9"/>
        <v>-0.007181868206143806</v>
      </c>
      <c r="V97">
        <f t="shared" si="13"/>
        <v>0</v>
      </c>
    </row>
    <row r="98" spans="15:22" ht="12.75">
      <c r="O98">
        <f t="shared" si="10"/>
        <v>92</v>
      </c>
      <c r="P98" s="2">
        <f t="shared" si="11"/>
        <v>91</v>
      </c>
      <c r="Q98" s="2">
        <f t="shared" si="14"/>
        <v>3.125</v>
      </c>
      <c r="R98">
        <f t="shared" si="8"/>
        <v>91</v>
      </c>
      <c r="S98">
        <f t="shared" si="12"/>
        <v>-0.007734501305507838</v>
      </c>
      <c r="T98">
        <f t="shared" si="9"/>
        <v>-0.007734501305507838</v>
      </c>
      <c r="V98">
        <f t="shared" si="13"/>
        <v>0</v>
      </c>
    </row>
    <row r="99" spans="15:22" ht="12.75">
      <c r="O99">
        <f t="shared" si="10"/>
        <v>93</v>
      </c>
      <c r="P99" s="2">
        <f t="shared" si="11"/>
        <v>92</v>
      </c>
      <c r="Q99" s="2">
        <f t="shared" si="14"/>
        <v>3.125</v>
      </c>
      <c r="R99">
        <f t="shared" si="8"/>
        <v>92</v>
      </c>
      <c r="S99">
        <f t="shared" si="12"/>
        <v>-0.00837292509981098</v>
      </c>
      <c r="T99">
        <f t="shared" si="9"/>
        <v>-0.00837292509981098</v>
      </c>
      <c r="V99">
        <f t="shared" si="13"/>
        <v>0</v>
      </c>
    </row>
    <row r="100" spans="15:22" ht="12.75">
      <c r="O100">
        <f t="shared" si="10"/>
        <v>94</v>
      </c>
      <c r="P100" s="2">
        <f t="shared" si="11"/>
        <v>93</v>
      </c>
      <c r="Q100" s="2">
        <f t="shared" si="14"/>
        <v>3.125</v>
      </c>
      <c r="R100">
        <f t="shared" si="8"/>
        <v>93</v>
      </c>
      <c r="S100">
        <f t="shared" si="12"/>
        <v>-0.009114741837063014</v>
      </c>
      <c r="T100">
        <f t="shared" si="9"/>
        <v>-0.009114741837063014</v>
      </c>
      <c r="V100">
        <f t="shared" si="13"/>
        <v>0</v>
      </c>
    </row>
    <row r="101" spans="15:22" ht="12.75">
      <c r="O101">
        <f t="shared" si="10"/>
        <v>95</v>
      </c>
      <c r="P101" s="2">
        <f t="shared" si="11"/>
        <v>94</v>
      </c>
      <c r="Q101" s="2">
        <f t="shared" si="14"/>
        <v>3.125</v>
      </c>
      <c r="R101">
        <f t="shared" si="8"/>
        <v>94</v>
      </c>
      <c r="S101">
        <f t="shared" si="12"/>
        <v>-0.009982418710019626</v>
      </c>
      <c r="T101">
        <f t="shared" si="9"/>
        <v>-0.009982418710019626</v>
      </c>
      <c r="V101">
        <f t="shared" si="13"/>
        <v>0</v>
      </c>
    </row>
    <row r="102" spans="15:22" ht="12.75">
      <c r="O102">
        <f t="shared" si="10"/>
        <v>96</v>
      </c>
      <c r="P102" s="2">
        <f t="shared" si="11"/>
        <v>95</v>
      </c>
      <c r="Q102" s="2">
        <f t="shared" si="14"/>
        <v>3.125</v>
      </c>
      <c r="R102">
        <f t="shared" si="8"/>
        <v>95</v>
      </c>
      <c r="S102">
        <f t="shared" si="12"/>
        <v>-0.011004972781236374</v>
      </c>
      <c r="T102">
        <f t="shared" si="9"/>
        <v>-0.011004972781236374</v>
      </c>
      <c r="V102">
        <f t="shared" si="13"/>
        <v>0</v>
      </c>
    </row>
    <row r="103" spans="15:22" ht="12.75">
      <c r="O103">
        <f t="shared" si="10"/>
        <v>97</v>
      </c>
      <c r="P103" s="2">
        <f t="shared" si="11"/>
        <v>96</v>
      </c>
      <c r="Q103" s="2">
        <f t="shared" si="14"/>
        <v>3.125</v>
      </c>
      <c r="R103">
        <f t="shared" si="8"/>
        <v>96</v>
      </c>
      <c r="S103">
        <f t="shared" si="12"/>
        <v>-0.012220360249473056</v>
      </c>
      <c r="T103">
        <f t="shared" si="9"/>
        <v>-0.012220360249473056</v>
      </c>
      <c r="V103">
        <f t="shared" si="13"/>
        <v>0</v>
      </c>
    </row>
    <row r="104" spans="15:22" ht="12.75">
      <c r="O104">
        <f t="shared" si="10"/>
        <v>98</v>
      </c>
      <c r="P104" s="2">
        <f t="shared" si="11"/>
        <v>97</v>
      </c>
      <c r="Q104" s="2">
        <f t="shared" si="14"/>
        <v>3.125</v>
      </c>
      <c r="R104">
        <f t="shared" si="8"/>
        <v>97</v>
      </c>
      <c r="S104">
        <f t="shared" si="12"/>
        <v>-0.013678906965347883</v>
      </c>
      <c r="T104">
        <f t="shared" si="9"/>
        <v>-0.013678906965347883</v>
      </c>
      <c r="V104">
        <f t="shared" si="13"/>
        <v>0</v>
      </c>
    </row>
    <row r="105" spans="15:22" ht="12.75">
      <c r="O105">
        <f t="shared" si="10"/>
        <v>99</v>
      </c>
      <c r="P105" s="2">
        <f t="shared" si="11"/>
        <v>98</v>
      </c>
      <c r="Q105" s="2">
        <f t="shared" si="14"/>
        <v>3.125</v>
      </c>
      <c r="R105">
        <f t="shared" si="8"/>
        <v>98</v>
      </c>
      <c r="S105">
        <f t="shared" si="12"/>
        <v>-0.015448284595625666</v>
      </c>
      <c r="T105">
        <f t="shared" si="9"/>
        <v>-0.015448284595625666</v>
      </c>
      <c r="V105">
        <f t="shared" si="13"/>
        <v>0</v>
      </c>
    </row>
    <row r="106" spans="15:22" ht="12.75">
      <c r="O106">
        <f t="shared" si="10"/>
        <v>100</v>
      </c>
      <c r="P106" s="2">
        <f t="shared" si="11"/>
        <v>99</v>
      </c>
      <c r="Q106" s="2">
        <f t="shared" si="14"/>
        <v>3.125</v>
      </c>
      <c r="R106">
        <f t="shared" si="8"/>
        <v>99</v>
      </c>
      <c r="S106">
        <f t="shared" si="12"/>
        <v>-0.01762076462987619</v>
      </c>
      <c r="T106">
        <f t="shared" si="9"/>
        <v>-0.01762076462987619</v>
      </c>
      <c r="V106">
        <f t="shared" si="13"/>
        <v>0</v>
      </c>
    </row>
    <row r="107" spans="15:22" ht="12.75">
      <c r="O107">
        <f t="shared" si="10"/>
        <v>101</v>
      </c>
      <c r="P107" s="2">
        <f t="shared" si="11"/>
        <v>100</v>
      </c>
      <c r="Q107" s="2">
        <f t="shared" si="14"/>
        <v>3.125</v>
      </c>
      <c r="R107">
        <f t="shared" si="8"/>
        <v>100</v>
      </c>
      <c r="S107">
        <f t="shared" si="12"/>
        <v>-0.02032371959164308</v>
      </c>
      <c r="T107">
        <f t="shared" si="9"/>
        <v>-0.02032371959164308</v>
      </c>
      <c r="V107">
        <f t="shared" si="13"/>
        <v>0</v>
      </c>
    </row>
    <row r="108" spans="15:22" ht="12.75">
      <c r="O108">
        <f t="shared" si="10"/>
        <v>102</v>
      </c>
      <c r="P108" s="2">
        <f t="shared" si="11"/>
        <v>101</v>
      </c>
      <c r="Q108" s="2">
        <f t="shared" si="14"/>
        <v>3.125</v>
      </c>
      <c r="R108">
        <f t="shared" si="8"/>
        <v>101</v>
      </c>
      <c r="S108">
        <f t="shared" si="12"/>
        <v>-0.02373430002790976</v>
      </c>
      <c r="T108">
        <f t="shared" si="9"/>
        <v>-0.02373430002790976</v>
      </c>
      <c r="V108">
        <f t="shared" si="13"/>
        <v>0</v>
      </c>
    </row>
    <row r="109" spans="15:22" ht="12.75">
      <c r="O109">
        <f t="shared" si="10"/>
        <v>103</v>
      </c>
      <c r="P109" s="2">
        <f t="shared" si="11"/>
        <v>102</v>
      </c>
      <c r="Q109" s="2">
        <f t="shared" si="14"/>
        <v>3.125</v>
      </c>
      <c r="R109">
        <f t="shared" si="8"/>
        <v>102</v>
      </c>
      <c r="S109">
        <f t="shared" si="12"/>
        <v>-0.028097742762534336</v>
      </c>
      <c r="T109">
        <f t="shared" si="9"/>
        <v>-0.028097742762534336</v>
      </c>
      <c r="V109">
        <f t="shared" si="13"/>
        <v>0</v>
      </c>
    </row>
    <row r="110" spans="15:22" ht="12.75">
      <c r="O110">
        <f t="shared" si="10"/>
        <v>104</v>
      </c>
      <c r="P110" s="2">
        <f t="shared" si="11"/>
        <v>103</v>
      </c>
      <c r="Q110" s="2">
        <f t="shared" si="14"/>
        <v>3.125</v>
      </c>
      <c r="R110">
        <f t="shared" si="8"/>
        <v>103</v>
      </c>
      <c r="S110">
        <f t="shared" si="12"/>
        <v>-0.033741714083572884</v>
      </c>
      <c r="T110">
        <f t="shared" si="9"/>
        <v>-0.033741714083572884</v>
      </c>
      <c r="V110">
        <f t="shared" si="13"/>
        <v>0</v>
      </c>
    </row>
    <row r="111" spans="15:22" ht="12.75">
      <c r="O111">
        <f t="shared" si="10"/>
        <v>105</v>
      </c>
      <c r="P111" s="2">
        <f t="shared" si="11"/>
        <v>104</v>
      </c>
      <c r="Q111" s="2">
        <f t="shared" si="14"/>
        <v>3.125</v>
      </c>
      <c r="R111">
        <f t="shared" si="8"/>
        <v>104</v>
      </c>
      <c r="S111">
        <f t="shared" si="12"/>
        <v>-0.04105285839948425</v>
      </c>
      <c r="T111">
        <f t="shared" si="9"/>
        <v>-0.04105285839948425</v>
      </c>
      <c r="V111">
        <f t="shared" si="13"/>
        <v>0</v>
      </c>
    </row>
    <row r="112" spans="15:22" ht="12.75">
      <c r="O112">
        <f t="shared" si="10"/>
        <v>106</v>
      </c>
      <c r="P112" s="2">
        <f t="shared" si="11"/>
        <v>105</v>
      </c>
      <c r="Q112" s="2">
        <f t="shared" si="14"/>
        <v>3.125</v>
      </c>
      <c r="R112">
        <f t="shared" si="8"/>
        <v>105</v>
      </c>
      <c r="S112">
        <f t="shared" si="12"/>
        <v>-0.05029996543790912</v>
      </c>
      <c r="T112">
        <f t="shared" si="9"/>
        <v>-0.05029996543790912</v>
      </c>
      <c r="V112">
        <f t="shared" si="13"/>
        <v>0</v>
      </c>
    </row>
    <row r="113" spans="15:22" ht="12.75">
      <c r="O113">
        <f t="shared" si="10"/>
        <v>107</v>
      </c>
      <c r="P113" s="2">
        <f t="shared" si="11"/>
        <v>106</v>
      </c>
      <c r="Q113" s="2">
        <f t="shared" si="14"/>
        <v>3.125</v>
      </c>
      <c r="R113">
        <f t="shared" si="8"/>
        <v>106</v>
      </c>
      <c r="S113">
        <f t="shared" si="12"/>
        <v>-0.061016612065085934</v>
      </c>
      <c r="T113">
        <f t="shared" si="9"/>
        <v>-0.061016612065085934</v>
      </c>
      <c r="V113">
        <f t="shared" si="13"/>
        <v>0</v>
      </c>
    </row>
    <row r="114" spans="15:22" ht="12.75">
      <c r="O114">
        <f t="shared" si="10"/>
        <v>108</v>
      </c>
      <c r="P114" s="2">
        <f t="shared" si="11"/>
        <v>107</v>
      </c>
      <c r="Q114" s="2">
        <f t="shared" si="14"/>
        <v>3.125</v>
      </c>
      <c r="R114">
        <f t="shared" si="8"/>
        <v>107</v>
      </c>
      <c r="S114">
        <f t="shared" si="12"/>
        <v>-0.07074888353811994</v>
      </c>
      <c r="T114">
        <f t="shared" si="9"/>
        <v>-0.07074888353811994</v>
      </c>
      <c r="V114">
        <f t="shared" si="13"/>
        <v>0</v>
      </c>
    </row>
    <row r="115" spans="15:22" ht="12.75">
      <c r="O115">
        <f t="shared" si="10"/>
        <v>109</v>
      </c>
      <c r="P115" s="2">
        <f t="shared" si="11"/>
        <v>108</v>
      </c>
      <c r="Q115" s="2">
        <f t="shared" si="14"/>
        <v>3.125</v>
      </c>
      <c r="R115">
        <f t="shared" si="8"/>
        <v>108</v>
      </c>
      <c r="S115">
        <f t="shared" si="12"/>
        <v>-0.07478089385713706</v>
      </c>
      <c r="T115">
        <f t="shared" si="9"/>
        <v>-0.07478089385713706</v>
      </c>
      <c r="V115">
        <f t="shared" si="13"/>
        <v>0.011684514665177675</v>
      </c>
    </row>
    <row r="116" spans="15:22" ht="12.75">
      <c r="O116">
        <f t="shared" si="10"/>
        <v>110</v>
      </c>
      <c r="P116" s="17">
        <f>P115+$J$7</f>
        <v>109</v>
      </c>
      <c r="Q116" s="6">
        <f>IF(P116&gt;$H$7,IF($L$7-$I$7*(P116-$H$7)/2&gt;$G$7/2,$L$7-$I$7*(P116-$H$7)/2,$G$7/2),$L$7)</f>
        <v>3.025</v>
      </c>
      <c r="R116">
        <f t="shared" si="8"/>
        <v>109</v>
      </c>
      <c r="S116">
        <f t="shared" si="12"/>
        <v>-0.06990372154778685</v>
      </c>
      <c r="T116">
        <f t="shared" si="9"/>
        <v>-0.06990372154778685</v>
      </c>
      <c r="V116">
        <f t="shared" si="13"/>
        <v>0.02114587576820554</v>
      </c>
    </row>
    <row r="117" spans="15:22" ht="12.75">
      <c r="O117">
        <f t="shared" si="10"/>
        <v>111</v>
      </c>
      <c r="P117" s="17">
        <f aca="true" t="shared" si="15" ref="P117:P149">P116+$J$7</f>
        <v>110</v>
      </c>
      <c r="Q117" s="6">
        <f aca="true" t="shared" si="16" ref="Q117:Q144">IF(P117&gt;$H$7,IF($L$7-$I$7*(P117-$H$7)/2&gt;$G$7/2,$L$7-$I$7*(P117-$H$7)/2,$G$7/2),$L$7)</f>
        <v>2.925</v>
      </c>
      <c r="R117">
        <f t="shared" si="8"/>
        <v>110</v>
      </c>
      <c r="S117">
        <f t="shared" si="12"/>
        <v>-0.0583233654452538</v>
      </c>
      <c r="T117">
        <f t="shared" si="9"/>
        <v>-0.0583233654452538</v>
      </c>
      <c r="V117">
        <f t="shared" si="13"/>
        <v>0.017059584392736714</v>
      </c>
    </row>
    <row r="118" spans="15:22" ht="12.75">
      <c r="O118">
        <f t="shared" si="10"/>
        <v>112</v>
      </c>
      <c r="P118" s="17">
        <f t="shared" si="15"/>
        <v>111</v>
      </c>
      <c r="Q118" s="6">
        <f t="shared" si="16"/>
        <v>2.825</v>
      </c>
      <c r="R118">
        <f t="shared" si="8"/>
        <v>111</v>
      </c>
      <c r="S118">
        <f t="shared" si="12"/>
        <v>-0.04481119361735158</v>
      </c>
      <c r="T118">
        <f t="shared" si="9"/>
        <v>-0.04481119361735158</v>
      </c>
      <c r="V118">
        <f t="shared" si="13"/>
        <v>0.012659162196901805</v>
      </c>
    </row>
    <row r="119" spans="15:22" ht="12.75">
      <c r="O119">
        <f t="shared" si="10"/>
        <v>113</v>
      </c>
      <c r="P119" s="17">
        <f t="shared" si="15"/>
        <v>112</v>
      </c>
      <c r="Q119" s="6">
        <f t="shared" si="16"/>
        <v>2.725</v>
      </c>
      <c r="R119">
        <f t="shared" si="8"/>
        <v>112</v>
      </c>
      <c r="S119">
        <f t="shared" si="12"/>
        <v>-0.03224959365550341</v>
      </c>
      <c r="T119">
        <f t="shared" si="9"/>
        <v>-0.03224959365550341</v>
      </c>
      <c r="V119">
        <f t="shared" si="13"/>
        <v>0.008788014271124687</v>
      </c>
    </row>
    <row r="120" spans="15:22" ht="12.75">
      <c r="O120">
        <f t="shared" si="10"/>
        <v>114</v>
      </c>
      <c r="P120" s="17">
        <f t="shared" si="15"/>
        <v>113</v>
      </c>
      <c r="Q120" s="6">
        <f t="shared" si="16"/>
        <v>2.625</v>
      </c>
      <c r="R120">
        <f t="shared" si="8"/>
        <v>113</v>
      </c>
      <c r="S120">
        <f t="shared" si="12"/>
        <v>-0.021387700761736083</v>
      </c>
      <c r="T120">
        <f t="shared" si="9"/>
        <v>-0.021387700761736083</v>
      </c>
      <c r="V120">
        <f t="shared" si="13"/>
        <v>0.005614271449955727</v>
      </c>
    </row>
    <row r="121" spans="15:22" ht="12.75">
      <c r="O121">
        <f t="shared" si="10"/>
        <v>115</v>
      </c>
      <c r="P121" s="17">
        <f t="shared" si="15"/>
        <v>114</v>
      </c>
      <c r="Q121" s="6">
        <f t="shared" si="16"/>
        <v>2.525</v>
      </c>
      <c r="R121">
        <f t="shared" si="8"/>
        <v>114</v>
      </c>
      <c r="S121">
        <f t="shared" si="12"/>
        <v>-0.01205600589353558</v>
      </c>
      <c r="T121">
        <f t="shared" si="9"/>
        <v>-0.01205600589353558</v>
      </c>
      <c r="V121">
        <f t="shared" si="13"/>
        <v>0.003044141488117737</v>
      </c>
    </row>
    <row r="122" spans="15:22" ht="12.75">
      <c r="O122">
        <f t="shared" si="10"/>
        <v>116</v>
      </c>
      <c r="P122" s="17">
        <f t="shared" si="15"/>
        <v>115</v>
      </c>
      <c r="Q122" s="6">
        <f t="shared" si="16"/>
        <v>2.425</v>
      </c>
      <c r="R122">
        <f t="shared" si="8"/>
        <v>115</v>
      </c>
      <c r="S122">
        <f t="shared" si="12"/>
        <v>-0.0038442438408830006</v>
      </c>
      <c r="T122">
        <f t="shared" si="9"/>
        <v>-0.0038442438408830006</v>
      </c>
      <c r="V122">
        <f t="shared" si="13"/>
        <v>0.0009322291314141263</v>
      </c>
    </row>
    <row r="123" spans="15:22" ht="12.75">
      <c r="O123">
        <f t="shared" si="10"/>
        <v>117</v>
      </c>
      <c r="P123" s="17">
        <f t="shared" si="15"/>
        <v>116</v>
      </c>
      <c r="Q123" s="6">
        <f t="shared" si="16"/>
        <v>2.325</v>
      </c>
      <c r="R123">
        <f t="shared" si="8"/>
        <v>116</v>
      </c>
      <c r="S123">
        <f t="shared" si="12"/>
        <v>0.00368893597102713</v>
      </c>
      <c r="T123">
        <f t="shared" si="9"/>
        <v>0.00368893597102713</v>
      </c>
      <c r="V123">
        <f t="shared" si="13"/>
        <v>-0.0008576776132638066</v>
      </c>
    </row>
    <row r="124" spans="15:22" ht="12.75">
      <c r="O124">
        <f t="shared" si="10"/>
        <v>118</v>
      </c>
      <c r="P124" s="17">
        <f t="shared" si="15"/>
        <v>117</v>
      </c>
      <c r="Q124" s="6">
        <f t="shared" si="16"/>
        <v>2.225</v>
      </c>
      <c r="R124">
        <f t="shared" si="8"/>
        <v>117</v>
      </c>
      <c r="S124">
        <f t="shared" si="12"/>
        <v>0.01099947761380977</v>
      </c>
      <c r="T124">
        <f t="shared" si="9"/>
        <v>0.01099947761380977</v>
      </c>
      <c r="V124">
        <f t="shared" si="13"/>
        <v>-0.002447383769072676</v>
      </c>
    </row>
    <row r="125" spans="15:22" ht="12.75">
      <c r="O125">
        <f t="shared" si="10"/>
        <v>119</v>
      </c>
      <c r="P125" s="17">
        <f t="shared" si="15"/>
        <v>118</v>
      </c>
      <c r="Q125" s="6">
        <f t="shared" si="16"/>
        <v>2.125</v>
      </c>
      <c r="R125">
        <f t="shared" si="8"/>
        <v>118</v>
      </c>
      <c r="S125">
        <f t="shared" si="12"/>
        <v>0.018624189198902633</v>
      </c>
      <c r="T125">
        <f t="shared" si="9"/>
        <v>0.018624189198902633</v>
      </c>
      <c r="V125">
        <f t="shared" si="13"/>
        <v>-0.003957640204766813</v>
      </c>
    </row>
    <row r="126" spans="15:22" ht="12.75">
      <c r="O126">
        <f t="shared" si="10"/>
        <v>120</v>
      </c>
      <c r="P126" s="17">
        <f t="shared" si="15"/>
        <v>119</v>
      </c>
      <c r="Q126" s="6">
        <f t="shared" si="16"/>
        <v>2.025</v>
      </c>
      <c r="R126">
        <f t="shared" si="8"/>
        <v>119</v>
      </c>
      <c r="S126">
        <f t="shared" si="12"/>
        <v>0.027322540277601476</v>
      </c>
      <c r="T126">
        <f t="shared" si="9"/>
        <v>0.027322540277601476</v>
      </c>
      <c r="V126">
        <f t="shared" si="13"/>
        <v>-0.005532814406214304</v>
      </c>
    </row>
    <row r="127" spans="15:22" ht="12.75">
      <c r="O127">
        <f t="shared" si="10"/>
        <v>121</v>
      </c>
      <c r="P127" s="17">
        <f t="shared" si="15"/>
        <v>120</v>
      </c>
      <c r="Q127" s="6">
        <f t="shared" si="16"/>
        <v>1.9249999999999998</v>
      </c>
      <c r="R127">
        <f t="shared" si="8"/>
        <v>120</v>
      </c>
      <c r="S127">
        <f t="shared" si="12"/>
        <v>0.03833908517821328</v>
      </c>
      <c r="T127">
        <f t="shared" si="9"/>
        <v>0.03833908517821328</v>
      </c>
      <c r="V127">
        <f t="shared" si="13"/>
        <v>-0.0073802738968060545</v>
      </c>
    </row>
    <row r="128" spans="15:22" ht="12.75">
      <c r="O128">
        <f t="shared" si="10"/>
        <v>122</v>
      </c>
      <c r="P128" s="17">
        <f t="shared" si="15"/>
        <v>121</v>
      </c>
      <c r="Q128" s="6">
        <f t="shared" si="16"/>
        <v>1.825</v>
      </c>
      <c r="R128">
        <f t="shared" si="8"/>
        <v>121</v>
      </c>
      <c r="S128">
        <f t="shared" si="12"/>
        <v>0.05369128571002585</v>
      </c>
      <c r="T128">
        <f t="shared" si="9"/>
        <v>0.05369128571002585</v>
      </c>
      <c r="V128">
        <f t="shared" si="13"/>
        <v>-0.009798659642079715</v>
      </c>
    </row>
    <row r="129" spans="15:22" ht="12.75">
      <c r="O129">
        <f t="shared" si="10"/>
        <v>123</v>
      </c>
      <c r="P129" s="17">
        <f t="shared" si="15"/>
        <v>122</v>
      </c>
      <c r="Q129" s="6">
        <f t="shared" si="16"/>
        <v>1.7249999999999999</v>
      </c>
      <c r="R129">
        <f t="shared" si="8"/>
        <v>122</v>
      </c>
      <c r="S129">
        <f t="shared" si="12"/>
        <v>0.0744038079809807</v>
      </c>
      <c r="T129">
        <f t="shared" si="9"/>
        <v>0.0744038079809807</v>
      </c>
      <c r="V129">
        <f t="shared" si="13"/>
        <v>-0.012834656876719168</v>
      </c>
    </row>
    <row r="130" spans="15:22" ht="12.75">
      <c r="O130">
        <f t="shared" si="10"/>
        <v>124</v>
      </c>
      <c r="P130" s="17">
        <f t="shared" si="15"/>
        <v>123</v>
      </c>
      <c r="Q130" s="6">
        <f t="shared" si="16"/>
        <v>1.625</v>
      </c>
      <c r="R130">
        <f t="shared" si="8"/>
        <v>123</v>
      </c>
      <c r="S130">
        <f t="shared" si="12"/>
        <v>0.09049106501716236</v>
      </c>
      <c r="T130">
        <f t="shared" si="9"/>
        <v>0.09049106501716236</v>
      </c>
      <c r="V130">
        <f t="shared" si="13"/>
        <v>-0.009080216622807401</v>
      </c>
    </row>
    <row r="131" spans="15:22" ht="12.75">
      <c r="O131">
        <f t="shared" si="10"/>
        <v>125</v>
      </c>
      <c r="P131" s="17">
        <f t="shared" si="15"/>
        <v>124</v>
      </c>
      <c r="Q131" s="6">
        <f t="shared" si="16"/>
        <v>1.601499948078287</v>
      </c>
      <c r="R131">
        <f aca="true" t="shared" si="17" ref="R131:R149">P131</f>
        <v>124</v>
      </c>
      <c r="S131">
        <f t="shared" si="12"/>
        <v>0.08629067515136542</v>
      </c>
      <c r="T131">
        <f t="shared" si="9"/>
        <v>0.08629067515136542</v>
      </c>
      <c r="V131">
        <f t="shared" si="13"/>
        <v>-0.0016237891009988762</v>
      </c>
    </row>
    <row r="132" spans="15:22" ht="12.75">
      <c r="O132">
        <f t="shared" si="10"/>
        <v>126</v>
      </c>
      <c r="P132" s="17">
        <f t="shared" si="15"/>
        <v>125</v>
      </c>
      <c r="Q132" s="6">
        <f>IF(P132&gt;$H$7,IF($L$7-$I$7*(P132-$H$7)/2&gt;$G$7/2,$L$7-$I$7*(P132-$H$7)/2,$G$7/2),$L$7)</f>
        <v>1.601499948078287</v>
      </c>
      <c r="R132">
        <f t="shared" si="17"/>
        <v>125</v>
      </c>
      <c r="S132">
        <f t="shared" si="12"/>
        <v>0.0673359783544932</v>
      </c>
      <c r="T132">
        <f t="shared" si="9"/>
        <v>0.0673359783544932</v>
      </c>
      <c r="V132">
        <f t="shared" si="13"/>
        <v>0</v>
      </c>
    </row>
    <row r="133" spans="15:22" ht="12.75">
      <c r="O133">
        <f t="shared" si="10"/>
        <v>127</v>
      </c>
      <c r="P133" s="17">
        <f t="shared" si="15"/>
        <v>126</v>
      </c>
      <c r="Q133" s="6">
        <f t="shared" si="16"/>
        <v>1.601499948078287</v>
      </c>
      <c r="R133">
        <f t="shared" si="17"/>
        <v>126</v>
      </c>
      <c r="S133">
        <f t="shared" si="12"/>
        <v>0.04977716485400723</v>
      </c>
      <c r="T133">
        <f t="shared" si="9"/>
        <v>0.04977716485400723</v>
      </c>
      <c r="V133">
        <f t="shared" si="13"/>
        <v>0</v>
      </c>
    </row>
    <row r="134" spans="15:22" ht="12.75">
      <c r="O134">
        <f t="shared" si="10"/>
        <v>128</v>
      </c>
      <c r="P134" s="17">
        <f t="shared" si="15"/>
        <v>127</v>
      </c>
      <c r="Q134" s="6">
        <f t="shared" si="16"/>
        <v>1.601499948078287</v>
      </c>
      <c r="R134">
        <f t="shared" si="17"/>
        <v>127</v>
      </c>
      <c r="S134">
        <f t="shared" si="12"/>
        <v>0.03774409926715239</v>
      </c>
      <c r="T134">
        <f t="shared" si="9"/>
        <v>0.03774409926715239</v>
      </c>
      <c r="V134">
        <f t="shared" si="13"/>
        <v>0</v>
      </c>
    </row>
    <row r="135" spans="15:22" ht="12.75">
      <c r="O135">
        <f t="shared" si="10"/>
        <v>129</v>
      </c>
      <c r="P135" s="17">
        <f t="shared" si="15"/>
        <v>128</v>
      </c>
      <c r="Q135" s="6">
        <f t="shared" si="16"/>
        <v>1.601499948078287</v>
      </c>
      <c r="R135">
        <f t="shared" si="17"/>
        <v>128</v>
      </c>
      <c r="S135">
        <f t="shared" si="12"/>
        <v>0.029681996052620993</v>
      </c>
      <c r="T135">
        <f t="shared" si="9"/>
        <v>0.029681996052620993</v>
      </c>
      <c r="V135">
        <f t="shared" si="13"/>
        <v>0</v>
      </c>
    </row>
    <row r="136" spans="15:22" ht="12.75">
      <c r="O136">
        <f t="shared" si="10"/>
        <v>130</v>
      </c>
      <c r="P136" s="17">
        <f t="shared" si="15"/>
        <v>129</v>
      </c>
      <c r="Q136" s="6">
        <f t="shared" si="16"/>
        <v>1.601499948078287</v>
      </c>
      <c r="R136">
        <f t="shared" si="17"/>
        <v>129</v>
      </c>
      <c r="S136">
        <f t="shared" si="12"/>
        <v>0.024060697348468465</v>
      </c>
      <c r="T136">
        <f aca="true" t="shared" si="18" ref="T136:T149">S136/(SQRT(1-$N$7^2)+(S136/2)*(1-SQRT(1-$N$7^2)))</f>
        <v>0.024060697348468465</v>
      </c>
      <c r="V136">
        <f t="shared" si="13"/>
        <v>0</v>
      </c>
    </row>
    <row r="137" spans="15:22" ht="12.75">
      <c r="O137">
        <f aca="true" t="shared" si="19" ref="O137:O149">O136+1</f>
        <v>131</v>
      </c>
      <c r="P137" s="17">
        <f t="shared" si="15"/>
        <v>130</v>
      </c>
      <c r="Q137" s="6">
        <f t="shared" si="16"/>
        <v>1.601499948078287</v>
      </c>
      <c r="R137">
        <f t="shared" si="17"/>
        <v>130</v>
      </c>
      <c r="S137">
        <f aca="true" t="shared" si="20" ref="S137:S149">Cp($P$7:$Q$146,2,$J$7,P137)</f>
        <v>0.019971244316620222</v>
      </c>
      <c r="T137">
        <f t="shared" si="18"/>
        <v>0.019971244316620222</v>
      </c>
      <c r="V137">
        <f aca="true" t="shared" si="21" ref="V137:V144">$J$7*(Q137*(Q138-Q136)*T137/(P138-P136))</f>
        <v>0</v>
      </c>
    </row>
    <row r="138" spans="15:22" ht="12.75">
      <c r="O138">
        <f t="shared" si="19"/>
        <v>132</v>
      </c>
      <c r="P138" s="17">
        <f t="shared" si="15"/>
        <v>131</v>
      </c>
      <c r="Q138" s="6">
        <f t="shared" si="16"/>
        <v>1.601499948078287</v>
      </c>
      <c r="R138">
        <f t="shared" si="17"/>
        <v>131</v>
      </c>
      <c r="S138">
        <f t="shared" si="20"/>
        <v>0.016888236646755005</v>
      </c>
      <c r="T138">
        <f t="shared" si="18"/>
        <v>0.016888236646755005</v>
      </c>
      <c r="V138">
        <f t="shared" si="21"/>
        <v>0</v>
      </c>
    </row>
    <row r="139" spans="15:22" ht="12.75">
      <c r="O139">
        <f t="shared" si="19"/>
        <v>133</v>
      </c>
      <c r="P139" s="17">
        <f t="shared" si="15"/>
        <v>132</v>
      </c>
      <c r="Q139" s="6">
        <f t="shared" si="16"/>
        <v>1.601499948078287</v>
      </c>
      <c r="R139">
        <f t="shared" si="17"/>
        <v>132</v>
      </c>
      <c r="S139">
        <f t="shared" si="20"/>
        <v>0.014495901963368918</v>
      </c>
      <c r="T139">
        <f t="shared" si="18"/>
        <v>0.014495901963368918</v>
      </c>
      <c r="V139">
        <f t="shared" si="21"/>
        <v>0</v>
      </c>
    </row>
    <row r="140" spans="15:22" ht="12.75">
      <c r="O140">
        <f t="shared" si="19"/>
        <v>134</v>
      </c>
      <c r="P140" s="17">
        <f t="shared" si="15"/>
        <v>133</v>
      </c>
      <c r="Q140" s="6">
        <f t="shared" si="16"/>
        <v>1.601499948078287</v>
      </c>
      <c r="R140">
        <f t="shared" si="17"/>
        <v>133</v>
      </c>
      <c r="S140">
        <f t="shared" si="20"/>
        <v>0.012595437516010898</v>
      </c>
      <c r="T140">
        <f t="shared" si="18"/>
        <v>0.012595437516010898</v>
      </c>
      <c r="V140">
        <f t="shared" si="21"/>
        <v>0</v>
      </c>
    </row>
    <row r="141" spans="15:22" ht="12.75">
      <c r="O141">
        <f t="shared" si="19"/>
        <v>135</v>
      </c>
      <c r="P141" s="17">
        <f t="shared" si="15"/>
        <v>134</v>
      </c>
      <c r="Q141" s="6">
        <f t="shared" si="16"/>
        <v>1.601499948078287</v>
      </c>
      <c r="R141">
        <f t="shared" si="17"/>
        <v>134</v>
      </c>
      <c r="S141">
        <f t="shared" si="20"/>
        <v>0.011056260149229813</v>
      </c>
      <c r="T141">
        <f t="shared" si="18"/>
        <v>0.011056260149229813</v>
      </c>
      <c r="V141">
        <f t="shared" si="21"/>
        <v>0</v>
      </c>
    </row>
    <row r="142" spans="15:22" ht="12.75">
      <c r="O142">
        <f t="shared" si="19"/>
        <v>136</v>
      </c>
      <c r="P142" s="17">
        <f t="shared" si="15"/>
        <v>135</v>
      </c>
      <c r="Q142" s="6">
        <f t="shared" si="16"/>
        <v>1.601499948078287</v>
      </c>
      <c r="R142">
        <f t="shared" si="17"/>
        <v>135</v>
      </c>
      <c r="S142">
        <f t="shared" si="20"/>
        <v>0.009789399033147548</v>
      </c>
      <c r="T142">
        <f t="shared" si="18"/>
        <v>0.009789399033147548</v>
      </c>
      <c r="V142">
        <f t="shared" si="21"/>
        <v>0</v>
      </c>
    </row>
    <row r="143" spans="15:22" ht="12.75">
      <c r="O143">
        <f t="shared" si="19"/>
        <v>137</v>
      </c>
      <c r="P143" s="17">
        <f t="shared" si="15"/>
        <v>136</v>
      </c>
      <c r="Q143" s="6">
        <f t="shared" si="16"/>
        <v>1.601499948078287</v>
      </c>
      <c r="R143">
        <f t="shared" si="17"/>
        <v>136</v>
      </c>
      <c r="S143">
        <f t="shared" si="20"/>
        <v>0.008732313174264275</v>
      </c>
      <c r="T143">
        <f t="shared" si="18"/>
        <v>0.008732313174264275</v>
      </c>
      <c r="V143">
        <f t="shared" si="21"/>
        <v>0</v>
      </c>
    </row>
    <row r="144" spans="15:22" ht="12.75">
      <c r="O144">
        <f t="shared" si="19"/>
        <v>138</v>
      </c>
      <c r="P144" s="17">
        <f t="shared" si="15"/>
        <v>137</v>
      </c>
      <c r="Q144" s="6">
        <f t="shared" si="16"/>
        <v>1.601499948078287</v>
      </c>
      <c r="R144">
        <f t="shared" si="17"/>
        <v>137</v>
      </c>
      <c r="S144">
        <f t="shared" si="20"/>
        <v>0.00783985200470256</v>
      </c>
      <c r="T144">
        <f t="shared" si="18"/>
        <v>0.00783985200470256</v>
      </c>
      <c r="V144">
        <f t="shared" si="21"/>
        <v>0</v>
      </c>
    </row>
    <row r="145" spans="15:20" ht="12.75">
      <c r="O145">
        <f t="shared" si="19"/>
        <v>139</v>
      </c>
      <c r="P145" s="17">
        <f t="shared" si="15"/>
        <v>138</v>
      </c>
      <c r="Q145" s="6">
        <f>IF(P145&gt;$H$7,IF($L$7-$I$7*(P145-$H$7)/2&gt;$G$7/2,$L$7-$I$7*(P145-$H$7)/2,$G$7/2),$L$7)</f>
        <v>1.601499948078287</v>
      </c>
      <c r="R145">
        <f t="shared" si="17"/>
        <v>138</v>
      </c>
      <c r="S145">
        <f t="shared" si="20"/>
        <v>0.0070786637970177355</v>
      </c>
      <c r="T145">
        <f t="shared" si="18"/>
        <v>0.0070786637970177355</v>
      </c>
    </row>
    <row r="146" spans="15:20" ht="12.75">
      <c r="O146">
        <f t="shared" si="19"/>
        <v>140</v>
      </c>
      <c r="P146" s="17">
        <f t="shared" si="15"/>
        <v>139</v>
      </c>
      <c r="Q146" s="6">
        <f>IF(P146&gt;$H$7,IF($L$7-$I$7*(P146-$H$7)/2&gt;$G$7/2,$L$7-$I$7*(P146-$H$7)/2,$G$7/2),$L$7)</f>
        <v>1.601499948078287</v>
      </c>
      <c r="R146">
        <f t="shared" si="17"/>
        <v>139</v>
      </c>
      <c r="S146">
        <f t="shared" si="20"/>
        <v>0.006423618097712879</v>
      </c>
      <c r="T146">
        <f t="shared" si="18"/>
        <v>0.006423618097712879</v>
      </c>
    </row>
    <row r="147" spans="15:20" ht="12.75">
      <c r="O147">
        <f t="shared" si="19"/>
        <v>141</v>
      </c>
      <c r="P147" s="17">
        <f t="shared" si="15"/>
        <v>140</v>
      </c>
      <c r="Q147" s="6">
        <f>IF(P147&gt;$H$7,IF($L$7-$I$7*(P147-$H$7)/2&gt;$G$7/2,$L$7-$I$7*(P147-$H$7)/2,$G$7/2),$L$7)</f>
        <v>1.601499948078287</v>
      </c>
      <c r="R147">
        <f t="shared" si="17"/>
        <v>140</v>
      </c>
      <c r="S147">
        <f t="shared" si="20"/>
        <v>0.005855447779654091</v>
      </c>
      <c r="T147">
        <f t="shared" si="18"/>
        <v>0.005855447779654091</v>
      </c>
    </row>
    <row r="148" spans="15:20" ht="12.75">
      <c r="O148">
        <f t="shared" si="19"/>
        <v>142</v>
      </c>
      <c r="P148" s="17">
        <f t="shared" si="15"/>
        <v>141</v>
      </c>
      <c r="Q148" s="6">
        <f>IF(P148&gt;$H$7,IF($L$7-$I$7*(P148-$H$7)/2&gt;$G$7/2,$L$7-$I$7*(P148-$H$7)/2,$G$7/2),$L$7)</f>
        <v>1.601499948078287</v>
      </c>
      <c r="R148">
        <f t="shared" si="17"/>
        <v>141</v>
      </c>
      <c r="S148">
        <f t="shared" si="20"/>
        <v>0.0053591537473133225</v>
      </c>
      <c r="T148">
        <f t="shared" si="18"/>
        <v>0.0053591537473133225</v>
      </c>
    </row>
    <row r="149" spans="15:20" ht="12.75">
      <c r="O149">
        <f t="shared" si="19"/>
        <v>143</v>
      </c>
      <c r="P149" s="17">
        <f t="shared" si="15"/>
        <v>142</v>
      </c>
      <c r="Q149" s="6">
        <f>IF(P149&gt;$H$7,IF($L$7-$I$7*(P149-$H$7)/2&gt;$G$7/2,$L$7-$I$7*(P149-$H$7)/2,$G$7/2),$L$7)</f>
        <v>1.601499948078287</v>
      </c>
      <c r="R149">
        <f t="shared" si="17"/>
        <v>142</v>
      </c>
      <c r="S149">
        <f t="shared" si="20"/>
        <v>0.004922900357952416</v>
      </c>
      <c r="T149">
        <f t="shared" si="18"/>
        <v>0.004922900357952416</v>
      </c>
    </row>
    <row r="150" spans="15:20" ht="12.75">
      <c r="O150" t="s">
        <v>6</v>
      </c>
      <c r="P150" t="s">
        <v>6</v>
      </c>
      <c r="Q150" t="s">
        <v>6</v>
      </c>
      <c r="R150" t="s">
        <v>6</v>
      </c>
      <c r="S150" t="s">
        <v>6</v>
      </c>
      <c r="T150" t="s">
        <v>6</v>
      </c>
    </row>
    <row r="151" spans="15:20" ht="12.75">
      <c r="O151" t="s">
        <v>6</v>
      </c>
      <c r="P151" t="s">
        <v>6</v>
      </c>
      <c r="Q151" t="s">
        <v>6</v>
      </c>
      <c r="R151" t="s">
        <v>6</v>
      </c>
      <c r="S151" t="s">
        <v>6</v>
      </c>
      <c r="T151" t="s">
        <v>6</v>
      </c>
    </row>
    <row r="152" spans="15:20" ht="12.75">
      <c r="O152" t="s">
        <v>6</v>
      </c>
      <c r="P152" t="s">
        <v>6</v>
      </c>
      <c r="Q152" t="s">
        <v>6</v>
      </c>
      <c r="R152" t="s">
        <v>6</v>
      </c>
      <c r="S152" t="s">
        <v>6</v>
      </c>
      <c r="T152" t="s">
        <v>6</v>
      </c>
    </row>
    <row r="153" spans="15:20" ht="12.75">
      <c r="O153" t="s">
        <v>6</v>
      </c>
      <c r="P153" t="s">
        <v>6</v>
      </c>
      <c r="Q153" t="s">
        <v>6</v>
      </c>
      <c r="R153" t="s">
        <v>6</v>
      </c>
      <c r="S153" t="s">
        <v>6</v>
      </c>
      <c r="T153" t="s">
        <v>6</v>
      </c>
    </row>
    <row r="154" spans="15:20" ht="12.75">
      <c r="O154" t="s">
        <v>6</v>
      </c>
      <c r="P154" t="s">
        <v>6</v>
      </c>
      <c r="Q154" t="s">
        <v>6</v>
      </c>
      <c r="R154" t="s">
        <v>6</v>
      </c>
      <c r="S154" t="s">
        <v>6</v>
      </c>
      <c r="T154" t="s">
        <v>6</v>
      </c>
    </row>
    <row r="155" spans="15:20" ht="12.75">
      <c r="O155" t="s">
        <v>6</v>
      </c>
      <c r="P155" t="s">
        <v>6</v>
      </c>
      <c r="Q155" t="s">
        <v>6</v>
      </c>
      <c r="R155" t="s">
        <v>6</v>
      </c>
      <c r="S155" t="s">
        <v>6</v>
      </c>
      <c r="T155" t="s">
        <v>6</v>
      </c>
    </row>
    <row r="156" spans="15:20" ht="12.75">
      <c r="O156" t="s">
        <v>6</v>
      </c>
      <c r="P156" t="s">
        <v>6</v>
      </c>
      <c r="Q156" t="s">
        <v>6</v>
      </c>
      <c r="R156" t="s">
        <v>6</v>
      </c>
      <c r="S156" t="s">
        <v>6</v>
      </c>
      <c r="T156" t="s">
        <v>6</v>
      </c>
    </row>
    <row r="157" spans="15:20" ht="12.75">
      <c r="O157" t="s">
        <v>6</v>
      </c>
      <c r="P157" t="s">
        <v>6</v>
      </c>
      <c r="Q157" t="s">
        <v>6</v>
      </c>
      <c r="R157" t="s">
        <v>6</v>
      </c>
      <c r="S157" t="s">
        <v>6</v>
      </c>
      <c r="T157" t="s">
        <v>6</v>
      </c>
    </row>
    <row r="158" spans="15:20" ht="12.75">
      <c r="O158" t="s">
        <v>6</v>
      </c>
      <c r="P158" t="s">
        <v>6</v>
      </c>
      <c r="Q158" t="s">
        <v>6</v>
      </c>
      <c r="R158" t="s">
        <v>6</v>
      </c>
      <c r="S158" t="s">
        <v>6</v>
      </c>
      <c r="T158" t="s">
        <v>6</v>
      </c>
    </row>
    <row r="159" spans="15:20" ht="12.75">
      <c r="O159" t="s">
        <v>6</v>
      </c>
      <c r="P159" t="s">
        <v>6</v>
      </c>
      <c r="Q159" t="s">
        <v>6</v>
      </c>
      <c r="R159" t="s">
        <v>6</v>
      </c>
      <c r="S159" t="s">
        <v>6</v>
      </c>
      <c r="T159" t="s">
        <v>6</v>
      </c>
    </row>
    <row r="160" spans="15:20" ht="12.75">
      <c r="O160" t="s">
        <v>6</v>
      </c>
      <c r="P160" t="s">
        <v>6</v>
      </c>
      <c r="Q160" t="s">
        <v>6</v>
      </c>
      <c r="R160" t="s">
        <v>6</v>
      </c>
      <c r="S160" t="s">
        <v>6</v>
      </c>
      <c r="T160" t="s">
        <v>6</v>
      </c>
    </row>
    <row r="161" spans="15:20" ht="12.75">
      <c r="O161" t="s">
        <v>6</v>
      </c>
      <c r="P161" t="s">
        <v>6</v>
      </c>
      <c r="Q161" t="s">
        <v>6</v>
      </c>
      <c r="R161" t="s">
        <v>6</v>
      </c>
      <c r="S161" t="s">
        <v>6</v>
      </c>
      <c r="T161" t="s">
        <v>6</v>
      </c>
    </row>
    <row r="162" spans="15:20" ht="12.75">
      <c r="O162" t="s">
        <v>6</v>
      </c>
      <c r="P162" t="s">
        <v>6</v>
      </c>
      <c r="Q162" t="s">
        <v>6</v>
      </c>
      <c r="R162" t="s">
        <v>6</v>
      </c>
      <c r="S162" t="s">
        <v>6</v>
      </c>
      <c r="T162" t="s">
        <v>6</v>
      </c>
    </row>
    <row r="163" spans="15:20" ht="12.75">
      <c r="O163" t="s">
        <v>6</v>
      </c>
      <c r="P163" t="s">
        <v>6</v>
      </c>
      <c r="Q163" t="s">
        <v>6</v>
      </c>
      <c r="R163" t="s">
        <v>6</v>
      </c>
      <c r="S163" t="s">
        <v>6</v>
      </c>
      <c r="T163" t="s">
        <v>6</v>
      </c>
    </row>
    <row r="164" spans="15:20" ht="12.75">
      <c r="O164" t="s">
        <v>6</v>
      </c>
      <c r="P164" t="s">
        <v>6</v>
      </c>
      <c r="Q164" t="s">
        <v>6</v>
      </c>
      <c r="R164" t="s">
        <v>6</v>
      </c>
      <c r="S164" t="s">
        <v>6</v>
      </c>
      <c r="T164" t="s">
        <v>6</v>
      </c>
    </row>
    <row r="165" spans="15:20" ht="12.75">
      <c r="O165" t="s">
        <v>6</v>
      </c>
      <c r="P165" t="s">
        <v>6</v>
      </c>
      <c r="Q165" t="s">
        <v>6</v>
      </c>
      <c r="R165" t="s">
        <v>6</v>
      </c>
      <c r="S165" t="s">
        <v>6</v>
      </c>
      <c r="T165" t="s">
        <v>6</v>
      </c>
    </row>
    <row r="166" spans="15:20" ht="12.75">
      <c r="O166" t="s">
        <v>6</v>
      </c>
      <c r="P166" t="s">
        <v>6</v>
      </c>
      <c r="Q166" t="s">
        <v>6</v>
      </c>
      <c r="R166" t="s">
        <v>6</v>
      </c>
      <c r="S166" t="s">
        <v>6</v>
      </c>
      <c r="T166" t="s">
        <v>6</v>
      </c>
    </row>
    <row r="167" spans="16:17" ht="12.75">
      <c r="P167" s="17"/>
      <c r="Q167" s="6"/>
    </row>
    <row r="168" spans="16:17" ht="12.75">
      <c r="P168" s="17"/>
      <c r="Q168" s="6"/>
    </row>
    <row r="169" spans="16:17" ht="12.75">
      <c r="P169" s="17"/>
      <c r="Q169" s="6"/>
    </row>
    <row r="170" spans="16:17" ht="12.75">
      <c r="P170" s="17"/>
      <c r="Q170" s="6"/>
    </row>
    <row r="171" spans="16:17" ht="12.75">
      <c r="P171" s="17"/>
      <c r="Q171" s="6"/>
    </row>
    <row r="172" spans="16:17" ht="12.75">
      <c r="P172" s="17"/>
      <c r="Q172" s="6"/>
    </row>
    <row r="173" spans="16:17" ht="12.75">
      <c r="P173" s="17"/>
      <c r="Q173" s="6"/>
    </row>
    <row r="174" spans="16:17" ht="12.75">
      <c r="P174" s="17"/>
      <c r="Q174" s="6"/>
    </row>
    <row r="175" spans="16:17" ht="12.75">
      <c r="P175" s="17"/>
      <c r="Q175" s="6"/>
    </row>
    <row r="176" spans="16:17" ht="12.75">
      <c r="P176" s="17"/>
      <c r="Q176" s="6"/>
    </row>
    <row r="177" spans="16:17" ht="12.75">
      <c r="P177" s="17"/>
      <c r="Q177" s="6"/>
    </row>
    <row r="178" spans="16:17" ht="12.75">
      <c r="P178" s="17"/>
      <c r="Q178" s="6"/>
    </row>
    <row r="179" spans="16:17" ht="12.75">
      <c r="P179" s="17"/>
      <c r="Q179" s="6"/>
    </row>
    <row r="180" spans="16:17" ht="12.75">
      <c r="P180" s="17"/>
      <c r="Q180" s="6"/>
    </row>
    <row r="181" spans="16:17" ht="12.75">
      <c r="P181" s="17"/>
      <c r="Q181" s="6"/>
    </row>
    <row r="182" spans="16:17" ht="12.75">
      <c r="P182" s="17"/>
      <c r="Q182" s="6"/>
    </row>
    <row r="183" spans="16:17" ht="12.75">
      <c r="P183" s="17"/>
      <c r="Q183" s="6"/>
    </row>
    <row r="184" spans="16:17" ht="12.75">
      <c r="P184" s="17"/>
      <c r="Q184" s="6"/>
    </row>
    <row r="185" spans="16:17" ht="12.75">
      <c r="P185" s="17"/>
      <c r="Q185" s="6"/>
    </row>
    <row r="186" spans="16:17" ht="12.75">
      <c r="P186" s="17"/>
      <c r="Q186" s="6"/>
    </row>
    <row r="187" spans="16:17" ht="12.75">
      <c r="P187" s="17"/>
      <c r="Q187" s="6"/>
    </row>
    <row r="188" spans="16:17" ht="12.75">
      <c r="P188" s="17"/>
      <c r="Q188" s="6"/>
    </row>
    <row r="189" spans="16:17" ht="12.75">
      <c r="P189" s="17"/>
      <c r="Q189" s="6"/>
    </row>
    <row r="190" spans="16:17" ht="12.75">
      <c r="P190" s="17"/>
      <c r="Q190" s="6"/>
    </row>
    <row r="191" spans="16:17" ht="12.75">
      <c r="P191" s="17"/>
      <c r="Q191" s="6"/>
    </row>
    <row r="192" spans="16:17" ht="12.75">
      <c r="P192" s="17"/>
      <c r="Q192" s="6"/>
    </row>
    <row r="193" spans="16:17" ht="12.75">
      <c r="P193" s="17"/>
      <c r="Q193" s="6"/>
    </row>
    <row r="194" spans="16:17" ht="12.75">
      <c r="P194" s="17"/>
      <c r="Q194" s="6"/>
    </row>
    <row r="195" spans="16:17" ht="12.75">
      <c r="P195" s="17"/>
      <c r="Q195" s="6"/>
    </row>
    <row r="196" spans="16:17" ht="12.75">
      <c r="P196" s="17"/>
      <c r="Q196" s="6"/>
    </row>
    <row r="197" spans="16:17" ht="12.75">
      <c r="P197" s="17"/>
      <c r="Q197" s="6"/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2011-09-29T18:40:20Z</dcterms:created>
  <dcterms:modified xsi:type="dcterms:W3CDTF">2012-05-15T02:01:26Z</dcterms:modified>
  <cp:category/>
  <cp:version/>
  <cp:contentType/>
  <cp:contentStatus/>
</cp:coreProperties>
</file>