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10995" activeTab="0"/>
  </bookViews>
  <sheets>
    <sheet name="Sheet1" sheetId="1" r:id="rId1"/>
    <sheet name="Sheet2" sheetId="2" r:id="rId2"/>
    <sheet name="Sheet3" sheetId="3" r:id="rId3"/>
  </sheets>
  <definedNames>
    <definedName name="CpNstag">'Sheet1'!$O$5:$O$35</definedName>
    <definedName name="Cpstag">'Sheet1'!$E$5:$E$35</definedName>
    <definedName name="d2r">'Sheet1'!$A$5</definedName>
    <definedName name="gamma">'Sheet1'!$C$5</definedName>
    <definedName name="l">'Sheet1'!$L$5</definedName>
    <definedName name="Lambda">'Sheet1'!$K$5</definedName>
    <definedName name="M1_">'Sheet1'!$D$5:$D$35</definedName>
    <definedName name="Mach1">'Sheet1'!$D$5:$D$35</definedName>
    <definedName name="MachN">'Sheet1'!$N$5:$N$35</definedName>
    <definedName name="R_">'Sheet1'!$F$5</definedName>
    <definedName name="Rad">'Sheet1'!$F$5</definedName>
    <definedName name="RLE">'Sheet1'!$M$5</definedName>
    <definedName name="ThetaM">'Sheet1'!$G$5</definedName>
  </definedNames>
  <calcPr fullCalcOnLoad="1"/>
</workbook>
</file>

<file path=xl/sharedStrings.xml><?xml version="1.0" encoding="utf-8"?>
<sst xmlns="http://schemas.openxmlformats.org/spreadsheetml/2006/main" count="21" uniqueCount="21">
  <si>
    <t>gamma</t>
  </si>
  <si>
    <t>Cpstag</t>
  </si>
  <si>
    <t>Mach1</t>
  </si>
  <si>
    <t>R-1135</t>
  </si>
  <si>
    <t>Nose Cap Radius, ft</t>
  </si>
  <si>
    <t>d2r</t>
  </si>
  <si>
    <t>Theta max, deg</t>
  </si>
  <si>
    <t>ThetaM</t>
  </si>
  <si>
    <t>Rad</t>
  </si>
  <si>
    <r>
      <t>Drag  Area, ft</t>
    </r>
    <r>
      <rPr>
        <vertAlign val="superscript"/>
        <sz val="12"/>
        <rFont val="Arial"/>
        <family val="2"/>
      </rPr>
      <t>2</t>
    </r>
  </si>
  <si>
    <t>Leading Edge Sweep, deg</t>
  </si>
  <si>
    <t>Lambda</t>
  </si>
  <si>
    <t>Leading Edge Length, ft</t>
  </si>
  <si>
    <t>l</t>
  </si>
  <si>
    <t>Leading Edge Radius, ft</t>
  </si>
  <si>
    <t>RLE</t>
  </si>
  <si>
    <t>Free Stream Mach no.</t>
  </si>
  <si>
    <t>Mach no. normal to L.edge.</t>
  </si>
  <si>
    <t>MachN</t>
  </si>
  <si>
    <t>CpNstag</t>
  </si>
  <si>
    <r>
      <t>Drag Area, ft</t>
    </r>
    <r>
      <rPr>
        <vertAlign val="superscript"/>
        <sz val="12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</si>
</sst>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Stagnation Pressure Coefficient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Cpstag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Sheet1!$D$5:$D$35</c:f>
              <c:numCache>
                <c:ptCount val="31"/>
                <c:pt idx="0">
                  <c:v>1</c:v>
                </c:pt>
                <c:pt idx="1">
                  <c:v>1.1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2.000000000000001</c:v>
                </c:pt>
                <c:pt idx="11">
                  <c:v>2.100000000000001</c:v>
                </c:pt>
                <c:pt idx="12">
                  <c:v>2.200000000000001</c:v>
                </c:pt>
                <c:pt idx="13">
                  <c:v>2.300000000000001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  <c:pt idx="21">
                  <c:v>3.100000000000002</c:v>
                </c:pt>
                <c:pt idx="22">
                  <c:v>3.200000000000002</c:v>
                </c:pt>
                <c:pt idx="23">
                  <c:v>3.300000000000002</c:v>
                </c:pt>
                <c:pt idx="24">
                  <c:v>3.400000000000002</c:v>
                </c:pt>
                <c:pt idx="25">
                  <c:v>3.500000000000002</c:v>
                </c:pt>
                <c:pt idx="26">
                  <c:v>3.6000000000000023</c:v>
                </c:pt>
                <c:pt idx="27">
                  <c:v>3.7000000000000024</c:v>
                </c:pt>
                <c:pt idx="28">
                  <c:v>3.8000000000000025</c:v>
                </c:pt>
                <c:pt idx="29">
                  <c:v>3.9000000000000026</c:v>
                </c:pt>
                <c:pt idx="30">
                  <c:v>4.000000000000003</c:v>
                </c:pt>
              </c:numCache>
            </c:numRef>
          </c:xVal>
          <c:yVal>
            <c:numRef>
              <c:f>Sheet1!$E$5:$E$35</c:f>
              <c:numCache>
                <c:ptCount val="31"/>
                <c:pt idx="0">
                  <c:v>1.27561308391122</c:v>
                </c:pt>
                <c:pt idx="1">
                  <c:v>1.337482142447774</c:v>
                </c:pt>
                <c:pt idx="2">
                  <c:v>1.3963309729065996</c:v>
                </c:pt>
                <c:pt idx="3">
                  <c:v>1.4485153286817913</c:v>
                </c:pt>
                <c:pt idx="4">
                  <c:v>1.493611835917662</c:v>
                </c:pt>
                <c:pt idx="5">
                  <c:v>1.5322379450281856</c:v>
                </c:pt>
                <c:pt idx="6">
                  <c:v>1.5652745717806476</c:v>
                </c:pt>
                <c:pt idx="7">
                  <c:v>1.5935901512649493</c:v>
                </c:pt>
                <c:pt idx="8">
                  <c:v>1.617952192941315</c:v>
                </c:pt>
                <c:pt idx="9">
                  <c:v>1.6390095709740562</c:v>
                </c:pt>
                <c:pt idx="10">
                  <c:v>1.6573002902940426</c:v>
                </c:pt>
                <c:pt idx="11">
                  <c:v>1.6732669105743916</c:v>
                </c:pt>
                <c:pt idx="12">
                  <c:v>1.6872727493843958</c:v>
                </c:pt>
                <c:pt idx="13">
                  <c:v>1.6996164301260461</c:v>
                </c:pt>
                <c:pt idx="14">
                  <c:v>1.71054413680578</c:v>
                </c:pt>
                <c:pt idx="15">
                  <c:v>1.7202596319781345</c:v>
                </c:pt>
                <c:pt idx="16">
                  <c:v>1.728932328239475</c:v>
                </c:pt>
                <c:pt idx="17">
                  <c:v>1.7367037498215354</c:v>
                </c:pt>
                <c:pt idx="18">
                  <c:v>1.7436926956603316</c:v>
                </c:pt>
                <c:pt idx="19">
                  <c:v>1.7499993681527535</c:v>
                </c:pt>
                <c:pt idx="20">
                  <c:v>1.755708682740736</c:v>
                </c:pt>
                <c:pt idx="21">
                  <c:v>1.7608929298297444</c:v>
                </c:pt>
                <c:pt idx="22">
                  <c:v>1.765613924284368</c:v>
                </c:pt>
                <c:pt idx="23">
                  <c:v>1.7699247486113756</c:v>
                </c:pt>
                <c:pt idx="24">
                  <c:v>1.7738711729557202</c:v>
                </c:pt>
                <c:pt idx="25">
                  <c:v>1.7774928170709963</c:v>
                </c:pt>
                <c:pt idx="26">
                  <c:v>1.7808241054481186</c:v>
                </c:pt>
                <c:pt idx="27">
                  <c:v>1.7838950559248852</c:v>
                </c:pt>
                <c:pt idx="28">
                  <c:v>1.7867319336538676</c:v>
                </c:pt>
                <c:pt idx="29">
                  <c:v>1.7893577957271523</c:v>
                </c:pt>
                <c:pt idx="30">
                  <c:v>1.7917929466171543</c:v>
                </c:pt>
              </c:numCache>
            </c:numRef>
          </c:yVal>
          <c:smooth val="1"/>
        </c:ser>
        <c:axId val="27044143"/>
        <c:axId val="50094592"/>
      </c:scatterChart>
      <c:valAx>
        <c:axId val="27044143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Free Stream Mach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094592"/>
        <c:crosses val="autoZero"/>
        <c:crossBetween val="midCat"/>
        <c:dispUnits/>
      </c:valAx>
      <c:valAx>
        <c:axId val="50094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0441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Hemispherical Nose Cap Drag Area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Sheet1!$H$5:$H$35</c:f>
              <c:numCache>
                <c:ptCount val="31"/>
                <c:pt idx="0">
                  <c:v>1</c:v>
                </c:pt>
                <c:pt idx="1">
                  <c:v>1.1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2.000000000000001</c:v>
                </c:pt>
                <c:pt idx="11">
                  <c:v>2.100000000000001</c:v>
                </c:pt>
                <c:pt idx="12">
                  <c:v>2.200000000000001</c:v>
                </c:pt>
                <c:pt idx="13">
                  <c:v>2.300000000000001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  <c:pt idx="21">
                  <c:v>3.100000000000002</c:v>
                </c:pt>
                <c:pt idx="22">
                  <c:v>3.200000000000002</c:v>
                </c:pt>
                <c:pt idx="23">
                  <c:v>3.300000000000002</c:v>
                </c:pt>
                <c:pt idx="24">
                  <c:v>3.400000000000002</c:v>
                </c:pt>
                <c:pt idx="25">
                  <c:v>3.500000000000002</c:v>
                </c:pt>
                <c:pt idx="26">
                  <c:v>3.6000000000000023</c:v>
                </c:pt>
                <c:pt idx="27">
                  <c:v>3.7000000000000024</c:v>
                </c:pt>
                <c:pt idx="28">
                  <c:v>3.8000000000000025</c:v>
                </c:pt>
                <c:pt idx="29">
                  <c:v>3.9000000000000026</c:v>
                </c:pt>
                <c:pt idx="30">
                  <c:v>4.000000000000003</c:v>
                </c:pt>
              </c:numCache>
            </c:numRef>
          </c:xVal>
          <c:yVal>
            <c:numRef>
              <c:f>Sheet1!$I$5:$I$35</c:f>
              <c:numCache>
                <c:ptCount val="31"/>
                <c:pt idx="0">
                  <c:v>0.04003812933289817</c:v>
                </c:pt>
                <c:pt idx="1">
                  <c:v>0.0419800358550514</c:v>
                </c:pt>
                <c:pt idx="2">
                  <c:v>0.04382714538592561</c:v>
                </c:pt>
                <c:pt idx="3">
                  <c:v>0.04546507463895177</c:v>
                </c:pt>
                <c:pt idx="4">
                  <c:v>0.046880535025760894</c:v>
                </c:pt>
                <c:pt idx="5">
                  <c:v>0.04809290668586643</c:v>
                </c:pt>
                <c:pt idx="6">
                  <c:v>0.049129839241137875</c:v>
                </c:pt>
                <c:pt idx="7">
                  <c:v>0.05001859057790869</c:v>
                </c:pt>
                <c:pt idx="8">
                  <c:v>0.050783250793262576</c:v>
                </c:pt>
                <c:pt idx="9">
                  <c:v>0.05144418633533271</c:v>
                </c:pt>
                <c:pt idx="10">
                  <c:v>0.05201828375951397</c:v>
                </c:pt>
                <c:pt idx="11">
                  <c:v>0.05251943384636772</c:v>
                </c:pt>
                <c:pt idx="12">
                  <c:v>0.052959040175875785</c:v>
                </c:pt>
                <c:pt idx="13">
                  <c:v>0.053346475748787016</c:v>
                </c:pt>
                <c:pt idx="14">
                  <c:v>0.053689467631571446</c:v>
                </c:pt>
                <c:pt idx="15">
                  <c:v>0.05399441139324185</c:v>
                </c:pt>
                <c:pt idx="16">
                  <c:v>0.054266624448247376</c:v>
                </c:pt>
                <c:pt idx="17">
                  <c:v>0.05451054886884753</c:v>
                </c:pt>
                <c:pt idx="18">
                  <c:v>0.054729913440223946</c:v>
                </c:pt>
                <c:pt idx="19">
                  <c:v>0.05492786325125724</c:v>
                </c:pt>
                <c:pt idx="20">
                  <c:v>0.055107063573642576</c:v>
                </c:pt>
                <c:pt idx="21">
                  <c:v>0.05526978341248821</c:v>
                </c:pt>
                <c:pt idx="22">
                  <c:v>0.05541796297331127</c:v>
                </c:pt>
                <c:pt idx="23">
                  <c:v>0.05555326837595494</c:v>
                </c:pt>
                <c:pt idx="24">
                  <c:v>0.055677136224516734</c:v>
                </c:pt>
                <c:pt idx="25">
                  <c:v>0.05579081007853566</c:v>
                </c:pt>
                <c:pt idx="26">
                  <c:v>0.05589537043196152</c:v>
                </c:pt>
                <c:pt idx="27">
                  <c:v>0.05599175946552858</c:v>
                </c:pt>
                <c:pt idx="28">
                  <c:v>0.05608080157308235</c:v>
                </c:pt>
                <c:pt idx="29">
                  <c:v>0.05616322045591332</c:v>
                </c:pt>
                <c:pt idx="30">
                  <c:v>0.05623965341784255</c:v>
                </c:pt>
              </c:numCache>
            </c:numRef>
          </c:yVal>
          <c:smooth val="1"/>
        </c:ser>
        <c:axId val="38715905"/>
        <c:axId val="18031154"/>
      </c:scatterChart>
      <c:valAx>
        <c:axId val="38715905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Free Stream Mach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031154"/>
        <c:crosses val="autoZero"/>
        <c:crossBetween val="midCat"/>
        <c:dispUnits/>
        <c:majorUnit val="0.5"/>
      </c:valAx>
      <c:valAx>
        <c:axId val="18031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Drag Area, sq. ft.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7159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 Leading Edge Drag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3725"/>
          <c:w val="0.91875"/>
          <c:h val="0.73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Sheet1!$P$7:$P$35</c:f>
              <c:numCache>
                <c:ptCount val="29"/>
                <c:pt idx="0">
                  <c:v>1.2000000000000002</c:v>
                </c:pt>
                <c:pt idx="1">
                  <c:v>1.3000000000000003</c:v>
                </c:pt>
                <c:pt idx="2">
                  <c:v>1.4000000000000004</c:v>
                </c:pt>
                <c:pt idx="3">
                  <c:v>1.5000000000000004</c:v>
                </c:pt>
                <c:pt idx="4">
                  <c:v>1.6000000000000005</c:v>
                </c:pt>
                <c:pt idx="5">
                  <c:v>1.7000000000000006</c:v>
                </c:pt>
                <c:pt idx="6">
                  <c:v>1.8000000000000007</c:v>
                </c:pt>
                <c:pt idx="7">
                  <c:v>1.9000000000000008</c:v>
                </c:pt>
                <c:pt idx="8">
                  <c:v>2.000000000000001</c:v>
                </c:pt>
                <c:pt idx="9">
                  <c:v>2.100000000000001</c:v>
                </c:pt>
                <c:pt idx="10">
                  <c:v>2.200000000000001</c:v>
                </c:pt>
                <c:pt idx="11">
                  <c:v>2.300000000000001</c:v>
                </c:pt>
                <c:pt idx="12">
                  <c:v>2.4000000000000012</c:v>
                </c:pt>
                <c:pt idx="13">
                  <c:v>2.5000000000000013</c:v>
                </c:pt>
                <c:pt idx="14">
                  <c:v>2.6000000000000014</c:v>
                </c:pt>
                <c:pt idx="15">
                  <c:v>2.7000000000000015</c:v>
                </c:pt>
                <c:pt idx="16">
                  <c:v>2.8000000000000016</c:v>
                </c:pt>
                <c:pt idx="17">
                  <c:v>2.9000000000000017</c:v>
                </c:pt>
                <c:pt idx="18">
                  <c:v>3.0000000000000018</c:v>
                </c:pt>
                <c:pt idx="19">
                  <c:v>3.100000000000002</c:v>
                </c:pt>
                <c:pt idx="20">
                  <c:v>3.200000000000002</c:v>
                </c:pt>
                <c:pt idx="21">
                  <c:v>3.300000000000002</c:v>
                </c:pt>
                <c:pt idx="22">
                  <c:v>3.400000000000002</c:v>
                </c:pt>
                <c:pt idx="23">
                  <c:v>3.500000000000002</c:v>
                </c:pt>
                <c:pt idx="24">
                  <c:v>3.6000000000000023</c:v>
                </c:pt>
                <c:pt idx="25">
                  <c:v>3.7000000000000024</c:v>
                </c:pt>
                <c:pt idx="26">
                  <c:v>3.8000000000000025</c:v>
                </c:pt>
                <c:pt idx="27">
                  <c:v>3.9000000000000026</c:v>
                </c:pt>
                <c:pt idx="28">
                  <c:v>4.000000000000003</c:v>
                </c:pt>
              </c:numCache>
            </c:numRef>
          </c:xVal>
          <c:yVal>
            <c:numRef>
              <c:f>Sheet1!$Q$7:$Q$35</c:f>
              <c:numCache>
                <c:ptCount val="29"/>
                <c:pt idx="0">
                  <c:v>0.007327713200689422</c:v>
                </c:pt>
                <c:pt idx="1">
                  <c:v>0.007629180129326868</c:v>
                </c:pt>
                <c:pt idx="2">
                  <c:v>0.00791104965880911</c:v>
                </c:pt>
                <c:pt idx="3">
                  <c:v>0.008163839859564953</c:v>
                </c:pt>
                <c:pt idx="4">
                  <c:v>0.008386566800966949</c:v>
                </c:pt>
                <c:pt idx="5">
                  <c:v>0.008581422211481154</c:v>
                </c:pt>
                <c:pt idx="6">
                  <c:v>0.0087515845827527</c:v>
                </c:pt>
                <c:pt idx="7">
                  <c:v>0.008900321532156629</c:v>
                </c:pt>
                <c:pt idx="8">
                  <c:v>0.00903064284826824</c:v>
                </c:pt>
                <c:pt idx="9">
                  <c:v>0.009145191262111845</c:v>
                </c:pt>
                <c:pt idx="10">
                  <c:v>0.009246234060976664</c:v>
                </c:pt>
                <c:pt idx="11">
                  <c:v>0.00933569452721312</c:v>
                </c:pt>
                <c:pt idx="12">
                  <c:v>0.009415195988386159</c:v>
                </c:pt>
                <c:pt idx="13">
                  <c:v>0.009486106663927732</c:v>
                </c:pt>
                <c:pt idx="14">
                  <c:v>0.009549580574282767</c:v>
                </c:pt>
                <c:pt idx="15">
                  <c:v>0.009606593011217237</c:v>
                </c:pt>
                <c:pt idx="16">
                  <c:v>0.009657970495124393</c:v>
                </c:pt>
                <c:pt idx="17">
                  <c:v>0.009704415722785053</c:v>
                </c:pt>
                <c:pt idx="18">
                  <c:v>0.00974652819196212</c:v>
                </c:pt>
                <c:pt idx="19">
                  <c:v>0.009784821195690001</c:v>
                </c:pt>
                <c:pt idx="20">
                  <c:v>0.00981973581367758</c:v>
                </c:pt>
                <c:pt idx="21">
                  <c:v>0.009851652440107333</c:v>
                </c:pt>
                <c:pt idx="22">
                  <c:v>0.009880900298494205</c:v>
                </c:pt>
                <c:pt idx="23">
                  <c:v>0.009907765314271934</c:v>
                </c:pt>
                <c:pt idx="24">
                  <c:v>0.009932496647255826</c:v>
                </c:pt>
                <c:pt idx="25">
                  <c:v>0.009955312129109562</c:v>
                </c:pt>
                <c:pt idx="26">
                  <c:v>0.00997640280427062</c:v>
                </c:pt>
                <c:pt idx="27">
                  <c:v>0.009995936734954155</c:v>
                </c:pt>
                <c:pt idx="28">
                  <c:v>0.010014062200343135</c:v>
                </c:pt>
              </c:numCache>
            </c:numRef>
          </c:yVal>
          <c:smooth val="1"/>
        </c:ser>
        <c:axId val="11111315"/>
        <c:axId val="7583524"/>
      </c:scatterChart>
      <c:valAx>
        <c:axId val="11111315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Free Stream Mach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583524"/>
        <c:crosses val="autoZero"/>
        <c:crossBetween val="midCat"/>
        <c:dispUnits/>
        <c:majorUnit val="0.5"/>
      </c:valAx>
      <c:valAx>
        <c:axId val="7583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Drag Area, sq.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1113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9525</xdr:rowOff>
    </xdr:from>
    <xdr:to>
      <xdr:col>11</xdr:col>
      <xdr:colOff>342900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609600" y="6143625"/>
        <a:ext cx="6591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36</xdr:row>
      <xdr:rowOff>0</xdr:rowOff>
    </xdr:from>
    <xdr:to>
      <xdr:col>22</xdr:col>
      <xdr:colOff>342900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7467600" y="6134100"/>
        <a:ext cx="64389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27</xdr:col>
      <xdr:colOff>342900</xdr:colOff>
      <xdr:row>23</xdr:row>
      <xdr:rowOff>142875</xdr:rowOff>
    </xdr:to>
    <xdr:graphicFrame>
      <xdr:nvGraphicFramePr>
        <xdr:cNvPr id="3" name="Chart 3"/>
        <xdr:cNvGraphicFramePr/>
      </xdr:nvGraphicFramePr>
      <xdr:xfrm>
        <a:off x="11125200" y="790575"/>
        <a:ext cx="582930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5"/>
  <sheetViews>
    <sheetView tabSelected="1" workbookViewId="0" topLeftCell="A25">
      <selection activeCell="R28" sqref="R28"/>
    </sheetView>
  </sheetViews>
  <sheetFormatPr defaultColWidth="9.140625" defaultRowHeight="12.75"/>
  <cols>
    <col min="11" max="11" width="11.421875" style="0" customWidth="1"/>
  </cols>
  <sheetData>
    <row r="2" ht="12.75">
      <c r="E2" t="s">
        <v>3</v>
      </c>
    </row>
    <row r="3" spans="4:17" ht="36.75" customHeight="1">
      <c r="D3" s="7" t="s">
        <v>16</v>
      </c>
      <c r="F3" s="7" t="s">
        <v>4</v>
      </c>
      <c r="G3" s="7" t="s">
        <v>6</v>
      </c>
      <c r="H3" s="7" t="str">
        <f>D3</f>
        <v>Free Stream Mach no.</v>
      </c>
      <c r="I3" s="7" t="s">
        <v>9</v>
      </c>
      <c r="K3" s="7" t="s">
        <v>10</v>
      </c>
      <c r="L3" s="7" t="s">
        <v>12</v>
      </c>
      <c r="M3" s="7" t="s">
        <v>14</v>
      </c>
      <c r="N3" s="7" t="s">
        <v>17</v>
      </c>
      <c r="P3" s="7" t="str">
        <f>D3</f>
        <v>Free Stream Mach no.</v>
      </c>
      <c r="Q3" s="7" t="s">
        <v>20</v>
      </c>
    </row>
    <row r="4" spans="1:16" ht="12.75">
      <c r="A4" s="3" t="s">
        <v>5</v>
      </c>
      <c r="C4" s="3" t="s">
        <v>0</v>
      </c>
      <c r="D4" s="3" t="s">
        <v>2</v>
      </c>
      <c r="E4" s="1" t="s">
        <v>1</v>
      </c>
      <c r="F4" s="1" t="s">
        <v>8</v>
      </c>
      <c r="G4" s="1" t="s">
        <v>7</v>
      </c>
      <c r="H4" s="2" t="str">
        <f aca="true" t="shared" si="0" ref="H4:H35">D4</f>
        <v>Mach1</v>
      </c>
      <c r="K4" s="1" t="s">
        <v>11</v>
      </c>
      <c r="L4" s="1" t="s">
        <v>13</v>
      </c>
      <c r="M4" s="1" t="s">
        <v>15</v>
      </c>
      <c r="N4" s="1" t="s">
        <v>18</v>
      </c>
      <c r="O4" s="1" t="s">
        <v>19</v>
      </c>
      <c r="P4" s="1" t="str">
        <f>D4</f>
        <v>Mach1</v>
      </c>
    </row>
    <row r="5" spans="1:17" ht="12.75">
      <c r="A5" s="5">
        <f>PI()/180</f>
        <v>0.017453292519943295</v>
      </c>
      <c r="B5">
        <v>0.1</v>
      </c>
      <c r="C5" s="6">
        <v>1.4</v>
      </c>
      <c r="D5" s="4">
        <v>1</v>
      </c>
      <c r="E5">
        <f aca="true" t="shared" si="1" ref="E5:E35">(((gamma+1)*Mach1^2/2)^(gamma/(gamma-1))*((gamma+1)/(2*gamma*Mach1^2-(gamma-1)))^(1/(gamma-1))-1)/(gamma*Mach1^2/2)</f>
        <v>1.27561308391122</v>
      </c>
      <c r="F5" s="6">
        <v>0.1</v>
      </c>
      <c r="G5" s="6">
        <v>80</v>
      </c>
      <c r="H5" s="2">
        <f t="shared" si="0"/>
        <v>1</v>
      </c>
      <c r="I5">
        <f aca="true" t="shared" si="2" ref="I5:I35">PI()*Rad^2*Cpstag*(1-(COS(ThetaM*d2r))^4)</f>
        <v>0.04003812933289817</v>
      </c>
      <c r="K5" s="6">
        <v>30</v>
      </c>
      <c r="L5" s="6">
        <v>1.25</v>
      </c>
      <c r="M5" s="6">
        <v>0.005208</v>
      </c>
      <c r="N5">
        <f aca="true" t="shared" si="3" ref="N5:N35">Mach1*COS(Lambda*d2r)</f>
        <v>0.8660254037844387</v>
      </c>
      <c r="O5">
        <f aca="true" t="shared" si="4" ref="O5:O34">IF(MachN&gt;1,(((gamma+1)*MachN^2/2)^(gamma/(gamma-1))*((gamma+1)/(2*gamma*MachN^2-(gamma-1)))^(1/(gamma-1))-1)/(gamma*MachN^2/2),0)</f>
        <v>0</v>
      </c>
      <c r="P5" s="1">
        <f>D5</f>
        <v>1</v>
      </c>
      <c r="Q5">
        <f aca="true" t="shared" si="5" ref="Q5:Q35">4*RLE*l*CpNstag*(COS(Lambda*d2r))^3/3</f>
        <v>0</v>
      </c>
    </row>
    <row r="6" spans="4:17" ht="12.75">
      <c r="D6">
        <f>D5+$B$5</f>
        <v>1.1</v>
      </c>
      <c r="E6">
        <f t="shared" si="1"/>
        <v>1.337482142447774</v>
      </c>
      <c r="H6" s="2">
        <f t="shared" si="0"/>
        <v>1.1</v>
      </c>
      <c r="I6">
        <f t="shared" si="2"/>
        <v>0.0419800358550514</v>
      </c>
      <c r="N6">
        <f t="shared" si="3"/>
        <v>0.9526279441628827</v>
      </c>
      <c r="O6">
        <f t="shared" si="4"/>
        <v>0</v>
      </c>
      <c r="P6" s="1">
        <f aca="true" t="shared" si="6" ref="P6:P35">D6</f>
        <v>1.1</v>
      </c>
      <c r="Q6">
        <f t="shared" si="5"/>
        <v>0</v>
      </c>
    </row>
    <row r="7" spans="4:17" ht="12.75">
      <c r="D7">
        <f aca="true" t="shared" si="7" ref="D7:D35">D6+$B$5</f>
        <v>1.2000000000000002</v>
      </c>
      <c r="E7">
        <f t="shared" si="1"/>
        <v>1.3963309729065996</v>
      </c>
      <c r="H7" s="2">
        <f t="shared" si="0"/>
        <v>1.2000000000000002</v>
      </c>
      <c r="I7">
        <f t="shared" si="2"/>
        <v>0.04382714538592561</v>
      </c>
      <c r="N7">
        <f t="shared" si="3"/>
        <v>1.0392304845413265</v>
      </c>
      <c r="O7">
        <f t="shared" si="4"/>
        <v>1.299741071877853</v>
      </c>
      <c r="P7" s="1">
        <f t="shared" si="6"/>
        <v>1.2000000000000002</v>
      </c>
      <c r="Q7">
        <f t="shared" si="5"/>
        <v>0.007327713200689422</v>
      </c>
    </row>
    <row r="8" spans="4:17" ht="12.75">
      <c r="D8">
        <f t="shared" si="7"/>
        <v>1.3000000000000003</v>
      </c>
      <c r="E8">
        <f t="shared" si="1"/>
        <v>1.4485153286817913</v>
      </c>
      <c r="H8" s="2">
        <f t="shared" si="0"/>
        <v>1.3000000000000003</v>
      </c>
      <c r="I8">
        <f t="shared" si="2"/>
        <v>0.04546507463895177</v>
      </c>
      <c r="N8">
        <f t="shared" si="3"/>
        <v>1.1258330249197706</v>
      </c>
      <c r="O8">
        <f t="shared" si="4"/>
        <v>1.3532132723081445</v>
      </c>
      <c r="P8" s="1">
        <f t="shared" si="6"/>
        <v>1.3000000000000003</v>
      </c>
      <c r="Q8">
        <f t="shared" si="5"/>
        <v>0.007629180129326868</v>
      </c>
    </row>
    <row r="9" spans="4:17" ht="12.75">
      <c r="D9">
        <f t="shared" si="7"/>
        <v>1.4000000000000004</v>
      </c>
      <c r="E9">
        <f t="shared" si="1"/>
        <v>1.493611835917662</v>
      </c>
      <c r="H9" s="2">
        <f t="shared" si="0"/>
        <v>1.4000000000000004</v>
      </c>
      <c r="I9">
        <f t="shared" si="2"/>
        <v>0.046880535025760894</v>
      </c>
      <c r="N9">
        <f t="shared" si="3"/>
        <v>1.2124355652982144</v>
      </c>
      <c r="O9">
        <f t="shared" si="4"/>
        <v>1.403209416309043</v>
      </c>
      <c r="P9" s="1">
        <f t="shared" si="6"/>
        <v>1.4000000000000004</v>
      </c>
      <c r="Q9">
        <f t="shared" si="5"/>
        <v>0.00791104965880911</v>
      </c>
    </row>
    <row r="10" spans="4:17" ht="12.75">
      <c r="D10">
        <f t="shared" si="7"/>
        <v>1.5000000000000004</v>
      </c>
      <c r="E10">
        <f t="shared" si="1"/>
        <v>1.5322379450281856</v>
      </c>
      <c r="H10" s="2">
        <f t="shared" si="0"/>
        <v>1.5000000000000004</v>
      </c>
      <c r="I10">
        <f t="shared" si="2"/>
        <v>0.04809290668586643</v>
      </c>
      <c r="N10">
        <f t="shared" si="3"/>
        <v>1.2990381056766584</v>
      </c>
      <c r="O10">
        <f t="shared" si="4"/>
        <v>1.4480476622245229</v>
      </c>
      <c r="P10" s="1">
        <f t="shared" si="6"/>
        <v>1.5000000000000004</v>
      </c>
      <c r="Q10">
        <f t="shared" si="5"/>
        <v>0.008163839859564953</v>
      </c>
    </row>
    <row r="11" spans="4:17" ht="12.75">
      <c r="D11">
        <f t="shared" si="7"/>
        <v>1.6000000000000005</v>
      </c>
      <c r="E11">
        <f t="shared" si="1"/>
        <v>1.5652745717806476</v>
      </c>
      <c r="H11" s="2">
        <f t="shared" si="0"/>
        <v>1.6000000000000005</v>
      </c>
      <c r="I11">
        <f t="shared" si="2"/>
        <v>0.049129839241137875</v>
      </c>
      <c r="N11">
        <f t="shared" si="3"/>
        <v>1.3856406460551023</v>
      </c>
      <c r="O11">
        <f t="shared" si="4"/>
        <v>1.4875534869785088</v>
      </c>
      <c r="P11" s="1">
        <f t="shared" si="6"/>
        <v>1.6000000000000005</v>
      </c>
      <c r="Q11">
        <f t="shared" si="5"/>
        <v>0.008386566800966949</v>
      </c>
    </row>
    <row r="12" spans="4:17" ht="12.75">
      <c r="D12">
        <f t="shared" si="7"/>
        <v>1.7000000000000006</v>
      </c>
      <c r="E12">
        <f t="shared" si="1"/>
        <v>1.5935901512649493</v>
      </c>
      <c r="H12" s="2">
        <f t="shared" si="0"/>
        <v>1.7000000000000006</v>
      </c>
      <c r="I12">
        <f t="shared" si="2"/>
        <v>0.05001859057790869</v>
      </c>
      <c r="N12">
        <f t="shared" si="3"/>
        <v>1.4722431864335463</v>
      </c>
      <c r="O12">
        <f t="shared" si="4"/>
        <v>1.5221156448013753</v>
      </c>
      <c r="P12" s="1">
        <f t="shared" si="6"/>
        <v>1.7000000000000006</v>
      </c>
      <c r="Q12">
        <f t="shared" si="5"/>
        <v>0.008581422211481154</v>
      </c>
    </row>
    <row r="13" spans="4:17" ht="12.75">
      <c r="D13">
        <f t="shared" si="7"/>
        <v>1.8000000000000007</v>
      </c>
      <c r="E13">
        <f t="shared" si="1"/>
        <v>1.617952192941315</v>
      </c>
      <c r="H13" s="2">
        <f t="shared" si="0"/>
        <v>1.8000000000000007</v>
      </c>
      <c r="I13">
        <f t="shared" si="2"/>
        <v>0.050783250793262576</v>
      </c>
      <c r="N13">
        <f t="shared" si="3"/>
        <v>1.5588457268119902</v>
      </c>
      <c r="O13">
        <f t="shared" si="4"/>
        <v>1.5522979154187555</v>
      </c>
      <c r="P13" s="1">
        <f t="shared" si="6"/>
        <v>1.8000000000000007</v>
      </c>
      <c r="Q13">
        <f t="shared" si="5"/>
        <v>0.0087515845827527</v>
      </c>
    </row>
    <row r="14" spans="4:17" ht="12.75">
      <c r="D14">
        <f t="shared" si="7"/>
        <v>1.9000000000000008</v>
      </c>
      <c r="E14">
        <f t="shared" si="1"/>
        <v>1.6390095709740562</v>
      </c>
      <c r="H14" s="2">
        <f t="shared" si="0"/>
        <v>1.9000000000000008</v>
      </c>
      <c r="I14">
        <f t="shared" si="2"/>
        <v>0.05144418633533271</v>
      </c>
      <c r="N14">
        <f t="shared" si="3"/>
        <v>1.6454482671904342</v>
      </c>
      <c r="O14">
        <f t="shared" si="4"/>
        <v>1.5786798870859757</v>
      </c>
      <c r="P14" s="1">
        <f t="shared" si="6"/>
        <v>1.9000000000000008</v>
      </c>
      <c r="Q14">
        <f t="shared" si="5"/>
        <v>0.008900321532156629</v>
      </c>
    </row>
    <row r="15" spans="4:17" ht="12.75">
      <c r="D15">
        <f t="shared" si="7"/>
        <v>2.000000000000001</v>
      </c>
      <c r="E15">
        <f t="shared" si="1"/>
        <v>1.6573002902940426</v>
      </c>
      <c r="H15" s="2">
        <f t="shared" si="0"/>
        <v>2.000000000000001</v>
      </c>
      <c r="I15">
        <f t="shared" si="2"/>
        <v>0.05201828375951397</v>
      </c>
      <c r="N15">
        <f t="shared" si="3"/>
        <v>1.732050807568878</v>
      </c>
      <c r="O15">
        <f t="shared" si="4"/>
        <v>1.601795416099243</v>
      </c>
      <c r="P15" s="1">
        <f t="shared" si="6"/>
        <v>2.000000000000001</v>
      </c>
      <c r="Q15">
        <f t="shared" si="5"/>
        <v>0.00903064284826824</v>
      </c>
    </row>
    <row r="16" spans="4:17" ht="12.75">
      <c r="D16">
        <f t="shared" si="7"/>
        <v>2.100000000000001</v>
      </c>
      <c r="E16">
        <f t="shared" si="1"/>
        <v>1.6732669105743916</v>
      </c>
      <c r="H16" s="2">
        <f t="shared" si="0"/>
        <v>2.100000000000001</v>
      </c>
      <c r="I16">
        <f t="shared" si="2"/>
        <v>0.05251943384636772</v>
      </c>
      <c r="N16">
        <f t="shared" si="3"/>
        <v>1.8186533479473221</v>
      </c>
      <c r="O16">
        <f t="shared" si="4"/>
        <v>1.6221132525256177</v>
      </c>
      <c r="P16" s="1">
        <f t="shared" si="6"/>
        <v>2.100000000000001</v>
      </c>
      <c r="Q16">
        <f t="shared" si="5"/>
        <v>0.009145191262111845</v>
      </c>
    </row>
    <row r="17" spans="4:17" ht="12.75">
      <c r="D17">
        <f t="shared" si="7"/>
        <v>2.200000000000001</v>
      </c>
      <c r="E17">
        <f t="shared" si="1"/>
        <v>1.6872727493843958</v>
      </c>
      <c r="H17" s="2">
        <f t="shared" si="0"/>
        <v>2.200000000000001</v>
      </c>
      <c r="I17">
        <f t="shared" si="2"/>
        <v>0.052959040175875785</v>
      </c>
      <c r="N17">
        <f t="shared" si="3"/>
        <v>1.905255888325766</v>
      </c>
      <c r="O17">
        <f t="shared" si="4"/>
        <v>1.6400355527174078</v>
      </c>
      <c r="P17" s="1">
        <f t="shared" si="6"/>
        <v>2.200000000000001</v>
      </c>
      <c r="Q17">
        <f t="shared" si="5"/>
        <v>0.009246234060976664</v>
      </c>
    </row>
    <row r="18" spans="4:17" ht="12.75">
      <c r="D18">
        <f t="shared" si="7"/>
        <v>2.300000000000001</v>
      </c>
      <c r="E18">
        <f t="shared" si="1"/>
        <v>1.6996164301260461</v>
      </c>
      <c r="H18" s="2">
        <f t="shared" si="0"/>
        <v>2.300000000000001</v>
      </c>
      <c r="I18">
        <f t="shared" si="2"/>
        <v>0.053346475748787016</v>
      </c>
      <c r="N18">
        <f t="shared" si="3"/>
        <v>1.99185842870421</v>
      </c>
      <c r="O18">
        <f t="shared" si="4"/>
        <v>1.655903455716931</v>
      </c>
      <c r="P18" s="1">
        <f t="shared" si="6"/>
        <v>2.300000000000001</v>
      </c>
      <c r="Q18">
        <f t="shared" si="5"/>
        <v>0.00933569452721312</v>
      </c>
    </row>
    <row r="19" spans="4:17" ht="12.75">
      <c r="D19">
        <f t="shared" si="7"/>
        <v>2.4000000000000012</v>
      </c>
      <c r="E19">
        <f t="shared" si="1"/>
        <v>1.71054413680578</v>
      </c>
      <c r="H19" s="2">
        <f t="shared" si="0"/>
        <v>2.4000000000000012</v>
      </c>
      <c r="I19">
        <f t="shared" si="2"/>
        <v>0.053689467631571446</v>
      </c>
      <c r="N19">
        <f t="shared" si="3"/>
        <v>2.078460969082654</v>
      </c>
      <c r="O19">
        <f t="shared" si="4"/>
        <v>1.6700048965799792</v>
      </c>
      <c r="P19" s="1">
        <f t="shared" si="6"/>
        <v>2.4000000000000012</v>
      </c>
      <c r="Q19">
        <f t="shared" si="5"/>
        <v>0.009415195988386159</v>
      </c>
    </row>
    <row r="20" spans="4:17" ht="12.75">
      <c r="D20">
        <f t="shared" si="7"/>
        <v>2.5000000000000013</v>
      </c>
      <c r="E20">
        <f t="shared" si="1"/>
        <v>1.7202596319781345</v>
      </c>
      <c r="H20" s="2">
        <f t="shared" si="0"/>
        <v>2.5000000000000013</v>
      </c>
      <c r="I20">
        <f t="shared" si="2"/>
        <v>0.05399441139324185</v>
      </c>
      <c r="N20">
        <f t="shared" si="3"/>
        <v>2.1650635094610977</v>
      </c>
      <c r="O20">
        <f t="shared" si="4"/>
        <v>1.682582560977013</v>
      </c>
      <c r="P20" s="1">
        <f t="shared" si="6"/>
        <v>2.5000000000000013</v>
      </c>
      <c r="Q20">
        <f t="shared" si="5"/>
        <v>0.009486106663927732</v>
      </c>
    </row>
    <row r="21" spans="4:17" ht="12.75">
      <c r="D21">
        <f t="shared" si="7"/>
        <v>2.6000000000000014</v>
      </c>
      <c r="E21">
        <f t="shared" si="1"/>
        <v>1.728932328239475</v>
      </c>
      <c r="H21" s="2">
        <f t="shared" si="0"/>
        <v>2.6000000000000014</v>
      </c>
      <c r="I21">
        <f t="shared" si="2"/>
        <v>0.054266624448247376</v>
      </c>
      <c r="N21">
        <f t="shared" si="3"/>
        <v>2.251666049839542</v>
      </c>
      <c r="O21">
        <f t="shared" si="4"/>
        <v>1.6938411413856145</v>
      </c>
      <c r="P21" s="1">
        <f t="shared" si="6"/>
        <v>2.6000000000000014</v>
      </c>
      <c r="Q21">
        <f t="shared" si="5"/>
        <v>0.009549580574282767</v>
      </c>
    </row>
    <row r="22" spans="4:17" ht="12.75">
      <c r="D22">
        <f t="shared" si="7"/>
        <v>2.7000000000000015</v>
      </c>
      <c r="E22">
        <f t="shared" si="1"/>
        <v>1.7367037498215354</v>
      </c>
      <c r="H22" s="2">
        <f t="shared" si="0"/>
        <v>2.7000000000000015</v>
      </c>
      <c r="I22">
        <f t="shared" si="2"/>
        <v>0.05451054886884753</v>
      </c>
      <c r="N22">
        <f t="shared" si="3"/>
        <v>2.338268590217986</v>
      </c>
      <c r="O22">
        <f t="shared" si="4"/>
        <v>1.7039536285780181</v>
      </c>
      <c r="P22" s="1">
        <f t="shared" si="6"/>
        <v>2.7000000000000015</v>
      </c>
      <c r="Q22">
        <f t="shared" si="5"/>
        <v>0.009606593011217237</v>
      </c>
    </row>
    <row r="23" spans="4:17" ht="12.75">
      <c r="D23">
        <f t="shared" si="7"/>
        <v>2.8000000000000016</v>
      </c>
      <c r="E23">
        <f t="shared" si="1"/>
        <v>1.7436926956603316</v>
      </c>
      <c r="H23" s="2">
        <f t="shared" si="0"/>
        <v>2.8000000000000016</v>
      </c>
      <c r="I23">
        <f t="shared" si="2"/>
        <v>0.054729913440223946</v>
      </c>
      <c r="N23">
        <f t="shared" si="3"/>
        <v>2.4248711305964297</v>
      </c>
      <c r="O23">
        <f t="shared" si="4"/>
        <v>1.7130666252490108</v>
      </c>
      <c r="P23" s="1">
        <f t="shared" si="6"/>
        <v>2.8000000000000016</v>
      </c>
      <c r="Q23">
        <f t="shared" si="5"/>
        <v>0.009657970495124393</v>
      </c>
    </row>
    <row r="24" spans="4:17" ht="12.75">
      <c r="D24">
        <f t="shared" si="7"/>
        <v>2.9000000000000017</v>
      </c>
      <c r="E24">
        <f t="shared" si="1"/>
        <v>1.7499993681527535</v>
      </c>
      <c r="H24" s="2">
        <f t="shared" si="0"/>
        <v>2.9000000000000017</v>
      </c>
      <c r="I24">
        <f t="shared" si="2"/>
        <v>0.05492786325125724</v>
      </c>
      <c r="N24">
        <f t="shared" si="3"/>
        <v>2.5114736709748735</v>
      </c>
      <c r="O24">
        <f t="shared" si="4"/>
        <v>1.7213047710838665</v>
      </c>
      <c r="P24" s="1">
        <f t="shared" si="6"/>
        <v>2.9000000000000017</v>
      </c>
      <c r="Q24">
        <f t="shared" si="5"/>
        <v>0.009704415722785053</v>
      </c>
    </row>
    <row r="25" spans="4:17" ht="12.75">
      <c r="D25">
        <f t="shared" si="7"/>
        <v>3.0000000000000018</v>
      </c>
      <c r="E25">
        <f t="shared" si="1"/>
        <v>1.755708682740736</v>
      </c>
      <c r="H25" s="2">
        <f t="shared" si="0"/>
        <v>3.0000000000000018</v>
      </c>
      <c r="I25">
        <f t="shared" si="2"/>
        <v>0.055107063573642576</v>
      </c>
      <c r="N25">
        <f t="shared" si="3"/>
        <v>2.598076211353318</v>
      </c>
      <c r="O25">
        <f t="shared" si="4"/>
        <v>1.7287744010118604</v>
      </c>
      <c r="P25" s="1">
        <f t="shared" si="6"/>
        <v>3.0000000000000018</v>
      </c>
      <c r="Q25">
        <f t="shared" si="5"/>
        <v>0.00974652819196212</v>
      </c>
    </row>
    <row r="26" spans="4:17" ht="12.75">
      <c r="D26">
        <f t="shared" si="7"/>
        <v>3.100000000000002</v>
      </c>
      <c r="E26">
        <f t="shared" si="1"/>
        <v>1.7608929298297444</v>
      </c>
      <c r="H26" s="2">
        <f t="shared" si="0"/>
        <v>3.100000000000002</v>
      </c>
      <c r="I26">
        <f t="shared" si="2"/>
        <v>0.05526978341248821</v>
      </c>
      <c r="N26">
        <f t="shared" si="3"/>
        <v>2.6846787517317616</v>
      </c>
      <c r="O26">
        <f t="shared" si="4"/>
        <v>1.7355665595403924</v>
      </c>
      <c r="P26" s="1">
        <f t="shared" si="6"/>
        <v>3.100000000000002</v>
      </c>
      <c r="Q26">
        <f t="shared" si="5"/>
        <v>0.009784821195690001</v>
      </c>
    </row>
    <row r="27" spans="4:17" ht="12.75">
      <c r="D27">
        <f t="shared" si="7"/>
        <v>3.200000000000002</v>
      </c>
      <c r="E27">
        <f t="shared" si="1"/>
        <v>1.765613924284368</v>
      </c>
      <c r="H27" s="2">
        <f t="shared" si="0"/>
        <v>3.200000000000002</v>
      </c>
      <c r="I27">
        <f t="shared" si="2"/>
        <v>0.05541796297331127</v>
      </c>
      <c r="N27">
        <f t="shared" si="3"/>
        <v>2.7712812921102055</v>
      </c>
      <c r="O27">
        <f t="shared" si="4"/>
        <v>1.7417594824570686</v>
      </c>
      <c r="P27" s="1">
        <f t="shared" si="6"/>
        <v>3.200000000000002</v>
      </c>
      <c r="Q27">
        <f t="shared" si="5"/>
        <v>0.00981973581367758</v>
      </c>
    </row>
    <row r="28" spans="4:17" ht="12.75">
      <c r="D28">
        <f t="shared" si="7"/>
        <v>3.300000000000002</v>
      </c>
      <c r="E28">
        <f t="shared" si="1"/>
        <v>1.7699247486113756</v>
      </c>
      <c r="H28" s="2">
        <f t="shared" si="0"/>
        <v>3.300000000000002</v>
      </c>
      <c r="I28">
        <f t="shared" si="2"/>
        <v>0.05555326837595494</v>
      </c>
      <c r="N28">
        <f t="shared" si="3"/>
        <v>2.8578838324886493</v>
      </c>
      <c r="O28">
        <f t="shared" si="4"/>
        <v>1.7474206415541016</v>
      </c>
      <c r="P28" s="1">
        <f t="shared" si="6"/>
        <v>3.300000000000002</v>
      </c>
      <c r="Q28">
        <f t="shared" si="5"/>
        <v>0.009851652440107333</v>
      </c>
    </row>
    <row r="29" spans="4:17" ht="12.75">
      <c r="D29">
        <f t="shared" si="7"/>
        <v>3.400000000000002</v>
      </c>
      <c r="E29">
        <f t="shared" si="1"/>
        <v>1.7738711729557202</v>
      </c>
      <c r="H29" s="2">
        <f t="shared" si="0"/>
        <v>3.400000000000002</v>
      </c>
      <c r="I29">
        <f t="shared" si="2"/>
        <v>0.055677136224516734</v>
      </c>
      <c r="N29">
        <f t="shared" si="3"/>
        <v>2.9444863728670936</v>
      </c>
      <c r="O29">
        <f t="shared" si="4"/>
        <v>1.752608432310747</v>
      </c>
      <c r="P29" s="1">
        <f t="shared" si="6"/>
        <v>3.400000000000002</v>
      </c>
      <c r="Q29">
        <f t="shared" si="5"/>
        <v>0.009880900298494205</v>
      </c>
    </row>
    <row r="30" spans="4:17" ht="12.75">
      <c r="D30">
        <f>D29+$B$5</f>
        <v>3.500000000000002</v>
      </c>
      <c r="E30">
        <f t="shared" si="1"/>
        <v>1.7774928170709963</v>
      </c>
      <c r="H30" s="2">
        <f t="shared" si="0"/>
        <v>3.500000000000002</v>
      </c>
      <c r="I30">
        <f t="shared" si="2"/>
        <v>0.05579081007853566</v>
      </c>
      <c r="N30">
        <f t="shared" si="3"/>
        <v>3.0310889132455374</v>
      </c>
      <c r="O30">
        <f t="shared" si="4"/>
        <v>1.7573735702803492</v>
      </c>
      <c r="P30" s="1">
        <f t="shared" si="6"/>
        <v>3.500000000000002</v>
      </c>
      <c r="Q30">
        <f t="shared" si="5"/>
        <v>0.009907765314271934</v>
      </c>
    </row>
    <row r="31" spans="4:17" ht="12.75">
      <c r="D31">
        <f t="shared" si="7"/>
        <v>3.6000000000000023</v>
      </c>
      <c r="E31">
        <f t="shared" si="1"/>
        <v>1.7808241054481186</v>
      </c>
      <c r="H31" s="2">
        <f t="shared" si="0"/>
        <v>3.6000000000000023</v>
      </c>
      <c r="I31">
        <f t="shared" si="2"/>
        <v>0.05589537043196152</v>
      </c>
      <c r="N31">
        <f t="shared" si="3"/>
        <v>3.1176914536239813</v>
      </c>
      <c r="O31">
        <f t="shared" si="4"/>
        <v>1.761760249775178</v>
      </c>
      <c r="P31" s="1">
        <f t="shared" si="6"/>
        <v>3.6000000000000023</v>
      </c>
      <c r="Q31">
        <f t="shared" si="5"/>
        <v>0.009932496647255826</v>
      </c>
    </row>
    <row r="32" spans="4:17" ht="12.75">
      <c r="D32">
        <f t="shared" si="7"/>
        <v>3.7000000000000024</v>
      </c>
      <c r="E32">
        <f t="shared" si="1"/>
        <v>1.7838950559248852</v>
      </c>
      <c r="H32" s="2">
        <f t="shared" si="0"/>
        <v>3.7000000000000024</v>
      </c>
      <c r="I32">
        <f t="shared" si="2"/>
        <v>0.05599175946552858</v>
      </c>
      <c r="N32">
        <f t="shared" si="3"/>
        <v>3.204293994002425</v>
      </c>
      <c r="O32">
        <f t="shared" si="4"/>
        <v>1.7658071083281568</v>
      </c>
      <c r="P32" s="1">
        <f t="shared" si="6"/>
        <v>3.7000000000000024</v>
      </c>
      <c r="Q32">
        <f t="shared" si="5"/>
        <v>0.009955312129109562</v>
      </c>
    </row>
    <row r="33" spans="4:17" ht="12.75">
      <c r="D33">
        <f t="shared" si="7"/>
        <v>3.8000000000000025</v>
      </c>
      <c r="E33">
        <f t="shared" si="1"/>
        <v>1.7867319336538676</v>
      </c>
      <c r="H33" s="2">
        <f t="shared" si="0"/>
        <v>3.8000000000000025</v>
      </c>
      <c r="I33">
        <f t="shared" si="2"/>
        <v>0.05608080157308235</v>
      </c>
      <c r="N33">
        <f t="shared" si="3"/>
        <v>3.2908965343808694</v>
      </c>
      <c r="O33">
        <f t="shared" si="4"/>
        <v>1.769548032132036</v>
      </c>
      <c r="P33" s="1">
        <f t="shared" si="6"/>
        <v>3.8000000000000025</v>
      </c>
      <c r="Q33">
        <f t="shared" si="5"/>
        <v>0.00997640280427062</v>
      </c>
    </row>
    <row r="34" spans="4:17" ht="12.75">
      <c r="D34">
        <f t="shared" si="7"/>
        <v>3.9000000000000026</v>
      </c>
      <c r="E34">
        <f t="shared" si="1"/>
        <v>1.7893577957271523</v>
      </c>
      <c r="H34" s="2">
        <f t="shared" si="0"/>
        <v>3.9000000000000026</v>
      </c>
      <c r="I34">
        <f t="shared" si="2"/>
        <v>0.05616322045591332</v>
      </c>
      <c r="N34">
        <f t="shared" si="3"/>
        <v>3.377499074759313</v>
      </c>
      <c r="O34">
        <f t="shared" si="4"/>
        <v>1.7730128309456987</v>
      </c>
      <c r="P34" s="1">
        <f t="shared" si="6"/>
        <v>3.9000000000000026</v>
      </c>
      <c r="Q34">
        <f t="shared" si="5"/>
        <v>0.009995936734954155</v>
      </c>
    </row>
    <row r="35" spans="4:17" ht="12.75">
      <c r="D35">
        <f t="shared" si="7"/>
        <v>4.000000000000003</v>
      </c>
      <c r="E35">
        <f t="shared" si="1"/>
        <v>1.7917929466171543</v>
      </c>
      <c r="H35" s="2">
        <f t="shared" si="0"/>
        <v>4.000000000000003</v>
      </c>
      <c r="I35">
        <f t="shared" si="2"/>
        <v>0.05623965341784255</v>
      </c>
      <c r="N35">
        <f t="shared" si="3"/>
        <v>3.464101615137757</v>
      </c>
      <c r="O35">
        <f>(((gamma+1)*MachN^2/2)^(gamma/(gamma-1))*((gamma+1)/(2*gamma*MachN^2-(gamma-1)))^(1/(gamma-1))-1)/(gamma*MachN^2/2)</f>
        <v>1.7762278055452423</v>
      </c>
      <c r="P35" s="1">
        <f t="shared" si="6"/>
        <v>4.000000000000003</v>
      </c>
      <c r="Q35">
        <f t="shared" si="5"/>
        <v>0.010014062200343135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2009-11-14T17:20:04Z</dcterms:created>
  <dcterms:modified xsi:type="dcterms:W3CDTF">2009-11-15T23:24:54Z</dcterms:modified>
  <cp:category/>
  <cp:version/>
  <cp:contentType/>
  <cp:contentStatus/>
</cp:coreProperties>
</file>