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2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<sst xmlns="http://schemas.openxmlformats.org/spreadsheetml/2006/main" count="15" uniqueCount="15">
  <si>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First           Stage</t>
  </si>
  <si>
    <t>Second      Stage</t>
  </si>
  <si>
    <r>
      <t>Avg I</t>
    </r>
    <r>
      <rPr>
        <vertAlign val="subscript"/>
        <sz val="10"/>
        <rFont val="Arial"/>
        <family val="2"/>
      </rPr>
      <t>SP</t>
    </r>
  </si>
  <si>
    <t>Payload Weight, lb</t>
  </si>
  <si>
    <r>
      <t>Ideal Velocity</t>
    </r>
    <r>
      <rPr>
        <sz val="10"/>
        <rFont val="Symbol"/>
        <family val="1"/>
      </rPr>
      <t>,   D</t>
    </r>
    <r>
      <rPr>
        <sz val="10"/>
        <rFont val="Arial"/>
        <family val="0"/>
      </rPr>
      <t>V</t>
    </r>
    <r>
      <rPr>
        <vertAlign val="subscript"/>
        <sz val="10"/>
        <rFont val="Arial"/>
        <family val="2"/>
      </rPr>
      <t>ID</t>
    </r>
    <r>
      <rPr>
        <sz val="10"/>
        <rFont val="Arial"/>
        <family val="2"/>
      </rPr>
      <t>, ft/sec</t>
    </r>
  </si>
  <si>
    <r>
      <t>Specific Impulse,  I</t>
    </r>
    <r>
      <rPr>
        <vertAlign val="subscript"/>
        <sz val="10"/>
        <rFont val="Arial"/>
        <family val="2"/>
      </rPr>
      <t>SP</t>
    </r>
    <r>
      <rPr>
        <sz val="10"/>
        <rFont val="Arial"/>
        <family val="2"/>
      </rPr>
      <t>, sec</t>
    </r>
  </si>
  <si>
    <t>Liftoff     Weightt, lb</t>
  </si>
  <si>
    <r>
      <t>Standard Gravity, g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, ft/sec</t>
    </r>
    <r>
      <rPr>
        <vertAlign val="superscript"/>
        <sz val="10"/>
        <rFont val="Arial"/>
        <family val="2"/>
      </rPr>
      <t>2</t>
    </r>
  </si>
  <si>
    <r>
      <t>Total Payload Ratio, Eta</t>
    </r>
    <r>
      <rPr>
        <vertAlign val="subscript"/>
        <sz val="10"/>
        <rFont val="Arial"/>
        <family val="2"/>
      </rPr>
      <t>TOT</t>
    </r>
  </si>
  <si>
    <t>Stage    Payload      Ratio</t>
  </si>
  <si>
    <t>Stage Propellant Weight, lb</t>
  </si>
  <si>
    <t>Stage Structural Weight, lb</t>
  </si>
  <si>
    <t>Stage Loaded Weight, lb</t>
  </si>
  <si>
    <r>
      <t xml:space="preserve">Lagrange Multiplier, </t>
    </r>
    <r>
      <rPr>
        <sz val="10"/>
        <rFont val="Symbol"/>
        <family val="1"/>
      </rPr>
      <t>l</t>
    </r>
  </si>
  <si>
    <r>
      <t xml:space="preserve">Structural  Fraction, </t>
    </r>
    <r>
      <rPr>
        <sz val="10"/>
        <rFont val="Symbol"/>
        <family val="1"/>
      </rPr>
      <t>s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</si>
</sst>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vertAlign val="subscript"/>
      <sz val="10"/>
      <name val="Arial"/>
      <family val="2"/>
    </font>
    <font>
      <sz val="10"/>
      <name val="Symbol"/>
      <family val="1"/>
    </font>
    <font>
      <vertAlign val="superscript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O28"/>
  <sheetViews>
    <sheetView tabSelected="1" workbookViewId="0" topLeftCell="A1">
      <selection activeCell="D5" sqref="D5"/>
    </sheetView>
  </sheetViews>
  <sheetFormatPr defaultColWidth="9.140625" defaultRowHeight="12.75"/>
  <cols>
    <col min="4" max="4" width="10.421875" style="0" customWidth="1"/>
    <col min="5" max="5" width="10.140625" style="0" customWidth="1"/>
    <col min="8" max="8" width="11.421875" style="0" customWidth="1"/>
    <col min="9" max="9" width="9.7109375" style="0" customWidth="1"/>
    <col min="10" max="10" width="10.140625" style="0" customWidth="1"/>
    <col min="11" max="11" width="9.7109375" style="0" customWidth="1"/>
  </cols>
  <sheetData>
    <row r="4" spans="3:14" ht="43.5" customHeight="1">
      <c r="C4" s="5" t="s">
        <v>7</v>
      </c>
      <c r="D4" s="7" t="s">
        <v>4</v>
      </c>
      <c r="E4" s="5" t="s">
        <v>3</v>
      </c>
      <c r="F4" s="5" t="s">
        <v>5</v>
      </c>
      <c r="G4" s="5" t="s">
        <v>14</v>
      </c>
      <c r="H4" s="5" t="s">
        <v>8</v>
      </c>
      <c r="I4" s="5" t="s">
        <v>13</v>
      </c>
      <c r="J4" s="8" t="s">
        <v>9</v>
      </c>
      <c r="K4" s="8" t="s">
        <v>10</v>
      </c>
      <c r="L4" s="8" t="s">
        <v>11</v>
      </c>
      <c r="M4" s="8" t="s">
        <v>12</v>
      </c>
      <c r="N4" s="5" t="s">
        <v>6</v>
      </c>
    </row>
    <row r="5" spans="3:14" ht="12.75">
      <c r="C5" s="3">
        <v>32.174</v>
      </c>
      <c r="D5" s="4">
        <v>2000</v>
      </c>
      <c r="E5" s="4">
        <v>10</v>
      </c>
      <c r="H5">
        <f>(EXP(-D5/(2*C5*F14))-SQRT(G8*G11))^2/((1-G8)*(1-G11))</f>
        <v>0.7042753320960331</v>
      </c>
      <c r="I5">
        <f>H5*C5*F14*SQRT((1-G8)*(1-G11)/(G8*G11))/(1+H5*SQRT((1-G8)*(1-G11)/(G8*G11)))</f>
        <v>5445.912828889683</v>
      </c>
      <c r="N5">
        <f>E5+K8+K11+L8+L11</f>
        <v>14.198992275135412</v>
      </c>
    </row>
    <row r="7" ht="12.75">
      <c r="K7" s="1"/>
    </row>
    <row r="8" spans="5:13" ht="25.5">
      <c r="E8" s="5" t="s">
        <v>0</v>
      </c>
      <c r="F8" s="4">
        <v>220</v>
      </c>
      <c r="G8" s="4">
        <v>0.15</v>
      </c>
      <c r="J8">
        <f>(G8/(1-G8))*SQRT(H5*(1-G8)*(1-G11)/(G8*G11))</f>
        <v>0.8737609130148283</v>
      </c>
      <c r="K8">
        <f>L8*(1-G8)/G8</f>
        <v>1.5235976477842093</v>
      </c>
      <c r="L8">
        <f>G8*E5*(1-H5)/H5-G8*L11/G11</f>
        <v>0.26887017313838985</v>
      </c>
      <c r="M8">
        <f>K8+L8</f>
        <v>1.792467820922599</v>
      </c>
    </row>
    <row r="11" spans="5:13" ht="25.5">
      <c r="E11" s="5" t="s">
        <v>1</v>
      </c>
      <c r="F11" s="4">
        <v>200</v>
      </c>
      <c r="G11" s="4">
        <v>0.14</v>
      </c>
      <c r="J11">
        <f>(G11/(1-G11))*(H5*(1-G8)*(1-G11)/(G8*G11))^(1/2)</f>
        <v>0.8060275089051517</v>
      </c>
      <c r="K11">
        <f>L11*(1-G11)/G11</f>
        <v>2.0696110306230184</v>
      </c>
      <c r="L11">
        <f>E5*G11*(1-J11)/J11</f>
        <v>0.3369134235897937</v>
      </c>
      <c r="M11">
        <f>K11+L11</f>
        <v>2.4065244542128124</v>
      </c>
    </row>
    <row r="14" spans="5:6" ht="15.75">
      <c r="E14" s="2" t="s">
        <v>2</v>
      </c>
      <c r="F14">
        <f>(F8+F11)/2</f>
        <v>210</v>
      </c>
    </row>
    <row r="21" spans="12:13" ht="12.75">
      <c r="L21" s="1"/>
      <c r="M21" s="1"/>
    </row>
    <row r="28" ht="12.75">
      <c r="O28" s="6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Hoult</dc:creator>
  <cp:keywords/>
  <dc:description/>
  <cp:lastModifiedBy>Charles Hoult</cp:lastModifiedBy>
  <dcterms:created xsi:type="dcterms:W3CDTF">2015-01-06T19:08:36Z</dcterms:created>
  <dcterms:modified xsi:type="dcterms:W3CDTF">2015-03-21T17:02:29Z</dcterms:modified>
  <cp:category/>
  <cp:version/>
  <cp:contentType/>
  <cp:contentStatus/>
</cp:coreProperties>
</file>